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1805" windowHeight="5085" activeTab="1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1'!$A$22:$D$27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<sst xmlns="http://schemas.openxmlformats.org/spreadsheetml/2006/main" count="498" uniqueCount="415">
  <si>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</si>
  <si>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</si>
  <si>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</si>
  <si>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</si>
  <si>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</si>
  <si>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</si>
  <si>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</si>
  <si>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</si>
  <si>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</si>
  <si>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</si>
  <si>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</si>
  <si>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</si>
  <si>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</si>
  <si>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</si>
  <si>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</si>
  <si>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</si>
  <si>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</si>
  <si>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</si>
  <si>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</si>
  <si>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</si>
  <si>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</si>
  <si>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</si>
  <si>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</si>
  <si>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</si>
  <si>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</si>
  <si>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</si>
  <si>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</si>
  <si>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</si>
  <si>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</si>
  <si>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</si>
  <si>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</si>
  <si>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</si>
  <si>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</si>
  <si>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</si>
  <si>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</si>
  <si>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</si>
  <si>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</si>
  <si>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</si>
  <si>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</si>
  <si>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</si>
  <si>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</si>
  <si>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</si>
  <si>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</si>
  <si>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</si>
  <si>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</si>
  <si>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</si>
  <si>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</si>
  <si>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</si>
  <si>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</si>
  <si>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</si>
  <si>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</si>
  <si>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</si>
  <si>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</si>
  <si>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</si>
  <si>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</si>
  <si>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</si>
  <si>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</si>
  <si>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</si>
  <si>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</si>
  <si>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</si>
  <si>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</si>
  <si>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</si>
  <si>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</si>
  <si>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</si>
  <si>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</si>
  <si>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</si>
  <si>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</si>
  <si>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</si>
  <si>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</si>
  <si>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</si>
  <si>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</si>
  <si>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</si>
  <si>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</si>
  <si>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</si>
  <si>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</si>
  <si>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</si>
  <si>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</si>
  <si>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</si>
  <si>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</si>
  <si>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</si>
  <si>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</si>
  <si>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</si>
  <si>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</si>
  <si>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</si>
  <si>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</si>
  <si>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</si>
  <si>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</si>
  <si>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</si>
  <si>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</si>
  <si>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</si>
  <si>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</si>
  <si>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</si>
  <si>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</si>
  <si>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</si>
  <si>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</si>
  <si>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</si>
  <si>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</si>
  <si>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</si>
  <si>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</si>
  <si>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</si>
  <si>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</si>
  <si>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</si>
  <si>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</si>
  <si>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</si>
  <si>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</si>
  <si>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</si>
  <si>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</si>
  <si>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</si>
  <si>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</si>
  <si>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</si>
  <si>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</si>
  <si>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</si>
  <si>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</si>
  <si>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</si>
  <si>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</si>
  <si>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</si>
  <si>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</si>
  <si>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</si>
  <si>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</si>
  <si>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</si>
  <si>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</si>
  <si>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</si>
  <si>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</si>
  <si>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</si>
  <si>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</si>
  <si>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</si>
  <si>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</si>
  <si>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</si>
  <si>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</si>
  <si>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</si>
  <si>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</si>
  <si>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</si>
  <si>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</si>
  <si>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</si>
  <si>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</si>
  <si>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</si>
  <si>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</si>
  <si>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</si>
  <si>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</si>
  <si>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</si>
  <si>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</si>
  <si>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</si>
  <si>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</si>
  <si>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</si>
  <si>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</si>
  <si>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</si>
  <si>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</si>
  <si>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</si>
  <si>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</si>
  <si>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</si>
  <si>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</si>
  <si>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</si>
  <si>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</si>
  <si>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</si>
  <si>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</si>
  <si>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</si>
  <si>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</si>
  <si>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</si>
  <si>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</si>
  <si>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</si>
  <si>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</si>
  <si>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</si>
  <si>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</si>
  <si>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</si>
  <si>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</si>
  <si>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</si>
  <si>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</si>
  <si>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</si>
  <si>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</si>
  <si>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</si>
  <si>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</si>
  <si>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</si>
  <si>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</si>
  <si>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</si>
  <si>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</si>
  <si>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</si>
  <si>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</si>
  <si>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</si>
  <si>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</si>
  <si>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</si>
  <si>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</si>
  <si>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</si>
  <si>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</si>
  <si>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</si>
  <si>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</si>
  <si>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</si>
  <si>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</si>
  <si>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</si>
  <si>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</si>
  <si>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</si>
  <si>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</si>
  <si>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</si>
  <si>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</si>
  <si>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</si>
  <si>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</si>
  <si>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</si>
  <si>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</si>
  <si>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</si>
  <si>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</si>
  <si>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</si>
  <si>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</si>
  <si>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</si>
  <si>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</si>
  <si>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</si>
  <si>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</si>
  <si>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</si>
  <si>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</si>
  <si>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</si>
  <si>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</si>
  <si>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</si>
  <si>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</si>
  <si>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</si>
  <si>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</si>
  <si>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</si>
  <si>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</si>
  <si>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</si>
  <si>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</si>
  <si>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</si>
  <si>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</si>
  <si>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</si>
  <si>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</si>
  <si>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</si>
  <si>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</si>
  <si>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</si>
  <si>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</si>
  <si>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</si>
  <si>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</si>
  <si>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</si>
  <si>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</si>
  <si>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</si>
  <si>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</si>
  <si>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</si>
  <si>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</si>
  <si>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</si>
  <si>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</si>
  <si>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</si>
  <si>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</si>
  <si>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</si>
  <si>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</si>
  <si>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</si>
  <si>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</si>
  <si>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</si>
  <si>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</si>
  <si>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</si>
  <si>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</si>
  <si>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</si>
  <si>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</si>
  <si>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</si>
  <si>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</si>
  <si>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</si>
  <si>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</si>
  <si>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</si>
  <si>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</si>
  <si>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</si>
  <si>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</si>
  <si>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</si>
  <si>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</si>
  <si>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</si>
  <si>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</si>
  <si>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</si>
  <si>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</si>
  <si>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</si>
  <si>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</si>
  <si>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</si>
  <si>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</si>
  <si>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</si>
  <si>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</si>
  <si>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</si>
  <si>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</si>
  <si>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</si>
  <si>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</si>
  <si>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</si>
  <si>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</si>
  <si>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</si>
  <si>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</si>
  <si>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</si>
  <si>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</si>
  <si>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</si>
  <si>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</si>
  <si>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</si>
  <si>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</si>
  <si>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</si>
  <si>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</si>
  <si>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</si>
  <si>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</si>
  <si>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</si>
  <si>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</si>
  <si>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</si>
  <si>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</si>
  <si>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</si>
  <si>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</si>
  <si>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</si>
  <si>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</si>
  <si>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</si>
  <si>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279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</si>
  <si>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</si>
  <si>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</si>
  <si>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</si>
  <si>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</si>
  <si>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</si>
  <si>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</si>
  <si>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</si>
  <si>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</si>
  <si>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</si>
  <si>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</si>
  <si>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</si>
  <si>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</si>
  <si>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</si>
  <si>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</si>
  <si>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</si>
  <si>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</si>
  <si>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</si>
  <si>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</si>
  <si>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</si>
  <si>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</si>
  <si>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</si>
  <si>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</si>
  <si>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</si>
  <si>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</si>
  <si>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</si>
  <si>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</si>
  <si>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</si>
  <si>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</si>
  <si>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</si>
  <si>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</si>
  <si>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</si>
  <si>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</si>
  <si>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</si>
  <si>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</si>
  <si>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</si>
  <si>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</si>
  <si>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18210601030104000110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</si>
  <si>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</si>
  <si>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</si>
  <si>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</si>
  <si>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</si>
  <si>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</si>
  <si>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</si>
  <si>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</si>
  <si>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</si>
  <si>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</si>
  <si>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</si>
  <si>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</si>
  <si>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</si>
  <si>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</si>
  <si>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</si>
  <si>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</si>
  <si>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</si>
  <si>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</si>
  <si>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</si>
  <si>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</si>
  <si>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</si>
  <si>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</si>
  <si>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</si>
  <si>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</si>
  <si>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</si>
  <si>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</si>
  <si>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</si>
  <si>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</si>
  <si>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</si>
  <si>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</si>
  <si>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</si>
  <si>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</si>
  <si>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</si>
  <si>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</si>
  <si>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</si>
  <si>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</si>
  <si>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</si>
  <si>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</si>
  <si>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001 0113 23 9 0113 831 211 </t>
  </si>
  <si>
    <t xml:space="preserve">001 0113 23 9 0113 831 213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</si>
  <si>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</si>
  <si>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</si>
  <si>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</si>
  <si>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</si>
  <si>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</si>
  <si>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</si>
  <si>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</si>
  <si>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001 0409 23 9 0409 244 225 </t>
  </si>
  <si>
    <t xml:space="preserve">001 0409 23 9 7078 244 225 </t>
  </si>
  <si>
    <t xml:space="preserve">001 0501  23 9 0019  540 251 </t>
  </si>
  <si>
    <t xml:space="preserve">001 0502 00 0 0000 000 000 </t>
  </si>
  <si>
    <t xml:space="preserve">001 0502 23 9 0502  414 310  </t>
  </si>
  <si>
    <t xml:space="preserve">001 0502 23 9 7078  414 310 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</si>
  <si>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</si>
  <si>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</si>
  <si>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</si>
  <si>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</si>
  <si>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</si>
  <si>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</si>
  <si>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</si>
  <si>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</si>
  <si>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</si>
  <si>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</si>
  <si>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</si>
  <si>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на 01.03.2015 г.</t>
  </si>
  <si>
    <t>04 марта 2015 г.</t>
  </si>
  <si>
    <t xml:space="preserve">001 0502 27 2 7088  414 310  </t>
  </si>
  <si>
    <t>182106060431040000110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</si>
  <si>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</si>
  <si>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</si>
  <si>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</si>
  <si>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</si>
  <si>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
земельным участком, расположенным в границах сельских поселений (прочие поступления)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</si>
  <si>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</si>
  <si>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</si>
  <si>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</si>
  <si>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</si>
  <si>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</si>
  <si>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</si>
  <si>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</si>
  <si>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r>
      <t xml:space="preserve">Периодичность:  </t>
    </r>
    <r>
      <rPr>
        <u val="single"/>
        <sz val="8"/>
        <rFont val="Arial Cyr"/>
        <family val="0"/>
      </rPr>
      <t xml:space="preserve">  месячная</t>
    </r>
    <r>
      <rPr>
        <sz val="8"/>
        <rFont val="Arial Cyr"/>
        <family val="2"/>
      </rPr>
      <t xml:space="preserve">, квартальная, годовая
</t>
    </r>
  </si>
  <si>
    <t>299</t>
  </si>
  <si>
    <t xml:space="preserve">002 0103  22 2 0014  540 251 </t>
  </si>
  <si>
    <t xml:space="preserve">001 0104  22 3 0014  540 251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</si>
</sst>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4" fillId="0" borderId="17" xfId="0" applyNumberFormat="1" applyFont="1" applyBorder="1" applyAlignment="1" quotePrefix="1">
      <alignment horizontal="left" wrapText="1"/>
    </xf>
    <xf numFmtId="0" fontId="14" fillId="0" borderId="17" xfId="0" applyNumberFormat="1" applyFont="1" applyBorder="1" applyAlignment="1" quotePrefix="1">
      <alignment horizontal="left" vertical="top" wrapText="1"/>
    </xf>
    <xf numFmtId="0" fontId="16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" fontId="4" fillId="0" borderId="2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4" fontId="4" fillId="0" borderId="29" xfId="0" applyNumberFormat="1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4" fontId="5" fillId="0" borderId="40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left" vertical="center" wrapText="1"/>
    </xf>
    <xf numFmtId="49" fontId="13" fillId="0" borderId="3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4"/>
  <sheetViews>
    <sheetView showGridLines="0" zoomScalePageLayoutView="0" workbookViewId="0" topLeftCell="A13">
      <selection activeCell="A9" sqref="A9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8"/>
      <c r="B1" s="98"/>
      <c r="C1" s="98"/>
      <c r="D1" s="98"/>
      <c r="E1" s="3"/>
      <c r="F1" s="3"/>
      <c r="G1" s="4"/>
    </row>
    <row r="2" spans="1:7" ht="15.75" thickBot="1">
      <c r="A2" s="98" t="s">
        <v>24</v>
      </c>
      <c r="B2" s="98"/>
      <c r="C2" s="98"/>
      <c r="D2" s="98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9" t="s">
        <v>395</v>
      </c>
      <c r="B4" s="99"/>
      <c r="C4" s="99"/>
      <c r="D4" s="99"/>
      <c r="E4" s="1"/>
      <c r="F4" s="48" t="s">
        <v>6</v>
      </c>
      <c r="G4" s="22">
        <v>42064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00" t="s">
        <v>20</v>
      </c>
      <c r="B6" s="100"/>
      <c r="C6" s="97" t="s">
        <v>25</v>
      </c>
      <c r="D6" s="97"/>
      <c r="E6" s="97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97" t="s">
        <v>26</v>
      </c>
      <c r="C7" s="97"/>
      <c r="D7" s="97"/>
      <c r="E7" s="97"/>
      <c r="F7" s="48" t="s">
        <v>276</v>
      </c>
      <c r="G7" s="49" t="s">
        <v>277</v>
      </c>
      <c r="I7" s="1"/>
    </row>
    <row r="8" spans="1:9" ht="22.5">
      <c r="A8" s="93" t="s">
        <v>411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01" t="s">
        <v>18</v>
      </c>
      <c r="B10" s="101"/>
      <c r="C10" s="101"/>
      <c r="D10" s="101"/>
      <c r="E10" s="34"/>
      <c r="F10" s="34"/>
      <c r="G10" s="11"/>
    </row>
    <row r="11" spans="1:7" ht="3.75" customHeight="1">
      <c r="A11" s="118" t="s">
        <v>4</v>
      </c>
      <c r="B11" s="121" t="s">
        <v>9</v>
      </c>
      <c r="C11" s="121"/>
      <c r="D11" s="108" t="s">
        <v>15</v>
      </c>
      <c r="E11" s="109"/>
      <c r="F11" s="105" t="s">
        <v>10</v>
      </c>
      <c r="G11" s="102" t="s">
        <v>13</v>
      </c>
    </row>
    <row r="12" spans="1:7" ht="3" customHeight="1">
      <c r="A12" s="119"/>
      <c r="B12" s="122"/>
      <c r="C12" s="122"/>
      <c r="D12" s="110"/>
      <c r="E12" s="111"/>
      <c r="F12" s="106"/>
      <c r="G12" s="103"/>
    </row>
    <row r="13" spans="1:7" ht="3" customHeight="1">
      <c r="A13" s="119"/>
      <c r="B13" s="122"/>
      <c r="C13" s="122"/>
      <c r="D13" s="110"/>
      <c r="E13" s="111"/>
      <c r="F13" s="106"/>
      <c r="G13" s="103"/>
    </row>
    <row r="14" spans="1:7" ht="3" customHeight="1">
      <c r="A14" s="119"/>
      <c r="B14" s="122"/>
      <c r="C14" s="122"/>
      <c r="D14" s="110"/>
      <c r="E14" s="111"/>
      <c r="F14" s="106"/>
      <c r="G14" s="103"/>
    </row>
    <row r="15" spans="1:7" ht="3" customHeight="1">
      <c r="A15" s="119"/>
      <c r="B15" s="122"/>
      <c r="C15" s="122"/>
      <c r="D15" s="110"/>
      <c r="E15" s="111"/>
      <c r="F15" s="106"/>
      <c r="G15" s="103"/>
    </row>
    <row r="16" spans="1:7" ht="3" customHeight="1">
      <c r="A16" s="119"/>
      <c r="B16" s="122"/>
      <c r="C16" s="122"/>
      <c r="D16" s="110"/>
      <c r="E16" s="111"/>
      <c r="F16" s="106"/>
      <c r="G16" s="103"/>
    </row>
    <row r="17" spans="1:7" ht="23.25" customHeight="1">
      <c r="A17" s="120"/>
      <c r="B17" s="123"/>
      <c r="C17" s="123"/>
      <c r="D17" s="112"/>
      <c r="E17" s="113"/>
      <c r="F17" s="107"/>
      <c r="G17" s="104"/>
    </row>
    <row r="18" spans="1:7" ht="12" customHeight="1" thickBot="1">
      <c r="A18" s="17">
        <v>1</v>
      </c>
      <c r="B18" s="18">
        <v>2</v>
      </c>
      <c r="C18" s="50"/>
      <c r="D18" s="116" t="s">
        <v>1</v>
      </c>
      <c r="E18" s="117"/>
      <c r="F18" s="47" t="s">
        <v>2</v>
      </c>
      <c r="G18" s="20" t="s">
        <v>11</v>
      </c>
    </row>
    <row r="19" spans="1:7" ht="12.75">
      <c r="A19" s="87" t="s">
        <v>64</v>
      </c>
      <c r="B19" s="86" t="s">
        <v>8</v>
      </c>
      <c r="C19" s="51" t="s">
        <v>66</v>
      </c>
      <c r="D19" s="114">
        <f>SUM(D21:D54)</f>
        <v>124286875.48</v>
      </c>
      <c r="E19" s="115"/>
      <c r="F19" s="52">
        <f>SUM(F21:F54)</f>
        <v>-14347685.710000005</v>
      </c>
      <c r="G19" s="52">
        <f>SUM(G21:G54)</f>
        <v>97752734.50999999</v>
      </c>
    </row>
    <row r="20" spans="1:7" ht="12.75">
      <c r="A20" s="84" t="s">
        <v>65</v>
      </c>
      <c r="B20" s="83" t="s">
        <v>30</v>
      </c>
      <c r="C20" s="51"/>
      <c r="D20" s="94"/>
      <c r="E20" s="95"/>
      <c r="F20" s="52"/>
      <c r="G20" s="26">
        <f aca="true" t="shared" si="0" ref="G20:G30">D20-F20</f>
        <v>0</v>
      </c>
    </row>
    <row r="21" spans="1:7" ht="57.75" customHeight="1">
      <c r="A21" s="85" t="s">
        <v>32</v>
      </c>
      <c r="B21" s="83" t="s">
        <v>107</v>
      </c>
      <c r="C21" s="53" t="s">
        <v>67</v>
      </c>
      <c r="D21" s="94">
        <v>16000</v>
      </c>
      <c r="E21" s="95"/>
      <c r="F21" s="52">
        <v>2290</v>
      </c>
      <c r="G21" s="26">
        <f t="shared" si="0"/>
        <v>13710</v>
      </c>
    </row>
    <row r="22" spans="1:7" ht="59.25" customHeight="1">
      <c r="A22" s="85" t="s">
        <v>355</v>
      </c>
      <c r="B22" s="83" t="s">
        <v>108</v>
      </c>
      <c r="C22" s="53" t="s">
        <v>68</v>
      </c>
      <c r="D22" s="94">
        <v>270000</v>
      </c>
      <c r="E22" s="95"/>
      <c r="F22" s="52"/>
      <c r="G22" s="26">
        <f t="shared" si="0"/>
        <v>270000</v>
      </c>
    </row>
    <row r="23" spans="1:7" ht="69" customHeight="1">
      <c r="A23" s="89" t="s">
        <v>354</v>
      </c>
      <c r="B23" s="83" t="s">
        <v>109</v>
      </c>
      <c r="C23" s="53" t="s">
        <v>274</v>
      </c>
      <c r="D23" s="94">
        <v>26744350</v>
      </c>
      <c r="E23" s="96"/>
      <c r="F23" s="52">
        <v>575000</v>
      </c>
      <c r="G23" s="26">
        <f t="shared" si="0"/>
        <v>26169350</v>
      </c>
    </row>
    <row r="24" spans="1:7" ht="44.25" customHeight="1">
      <c r="A24" s="89" t="s">
        <v>362</v>
      </c>
      <c r="B24" s="83" t="s">
        <v>110</v>
      </c>
      <c r="C24" s="53" t="s">
        <v>365</v>
      </c>
      <c r="D24" s="94">
        <v>3800000</v>
      </c>
      <c r="E24" s="96"/>
      <c r="F24" s="52">
        <v>3800000</v>
      </c>
      <c r="G24" s="26">
        <f t="shared" si="0"/>
        <v>0</v>
      </c>
    </row>
    <row r="25" spans="1:7" ht="68.25" customHeight="1">
      <c r="A25" s="92" t="s">
        <v>363</v>
      </c>
      <c r="B25" s="83" t="s">
        <v>111</v>
      </c>
      <c r="C25" s="53" t="s">
        <v>364</v>
      </c>
      <c r="D25" s="94">
        <v>165600</v>
      </c>
      <c r="E25" s="96"/>
      <c r="F25" s="52">
        <v>6900</v>
      </c>
      <c r="G25" s="26">
        <f t="shared" si="0"/>
        <v>158700</v>
      </c>
    </row>
    <row r="26" spans="1:7" ht="14.25" customHeight="1">
      <c r="A26" s="85" t="s">
        <v>356</v>
      </c>
      <c r="B26" s="83" t="s">
        <v>112</v>
      </c>
      <c r="C26" s="53" t="s">
        <v>128</v>
      </c>
      <c r="D26" s="94">
        <v>100000</v>
      </c>
      <c r="E26" s="96"/>
      <c r="F26" s="52"/>
      <c r="G26" s="26">
        <f t="shared" si="0"/>
        <v>100000</v>
      </c>
    </row>
    <row r="27" spans="1:7" ht="22.5" customHeight="1">
      <c r="A27" s="85" t="s">
        <v>357</v>
      </c>
      <c r="B27" s="83" t="s">
        <v>113</v>
      </c>
      <c r="C27" s="53" t="s">
        <v>69</v>
      </c>
      <c r="D27" s="94">
        <v>2785500</v>
      </c>
      <c r="E27" s="95"/>
      <c r="F27" s="52">
        <v>371400</v>
      </c>
      <c r="G27" s="26">
        <f t="shared" si="0"/>
        <v>2414100</v>
      </c>
    </row>
    <row r="28" spans="1:7" ht="34.5" customHeight="1">
      <c r="A28" s="85" t="s">
        <v>373</v>
      </c>
      <c r="B28" s="83" t="s">
        <v>327</v>
      </c>
      <c r="C28" s="53" t="s">
        <v>374</v>
      </c>
      <c r="D28" s="94">
        <v>5000000</v>
      </c>
      <c r="E28" s="95"/>
      <c r="F28" s="52"/>
      <c r="G28" s="26">
        <f t="shared" si="0"/>
        <v>5000000</v>
      </c>
    </row>
    <row r="29" spans="1:7" ht="36" customHeight="1">
      <c r="A29" s="85" t="s">
        <v>358</v>
      </c>
      <c r="B29" s="83" t="s">
        <v>114</v>
      </c>
      <c r="C29" s="53" t="s">
        <v>70</v>
      </c>
      <c r="D29" s="94">
        <v>400561</v>
      </c>
      <c r="E29" s="95"/>
      <c r="F29" s="52">
        <v>113620</v>
      </c>
      <c r="G29" s="26">
        <f>D29-F29</f>
        <v>286941</v>
      </c>
    </row>
    <row r="30" spans="1:7" ht="27.75" customHeight="1">
      <c r="A30" s="85" t="s">
        <v>359</v>
      </c>
      <c r="B30" s="83" t="s">
        <v>328</v>
      </c>
      <c r="C30" s="53" t="s">
        <v>168</v>
      </c>
      <c r="D30" s="94">
        <v>1000</v>
      </c>
      <c r="E30" s="96"/>
      <c r="F30" s="52"/>
      <c r="G30" s="26">
        <f t="shared" si="0"/>
        <v>1000</v>
      </c>
    </row>
    <row r="31" spans="1:7" ht="45.75" customHeight="1">
      <c r="A31" s="89" t="s">
        <v>325</v>
      </c>
      <c r="B31" s="32" t="s">
        <v>115</v>
      </c>
      <c r="C31" s="53" t="s">
        <v>326</v>
      </c>
      <c r="D31" s="94">
        <v>39000000</v>
      </c>
      <c r="E31" s="96"/>
      <c r="F31" s="52">
        <v>661161.04</v>
      </c>
      <c r="G31" s="26">
        <f>D31-F31</f>
        <v>38338838.96</v>
      </c>
    </row>
    <row r="32" spans="1:7" ht="60.75" customHeight="1">
      <c r="A32" s="89" t="s">
        <v>404</v>
      </c>
      <c r="B32" s="83" t="s">
        <v>242</v>
      </c>
      <c r="C32" s="53" t="s">
        <v>406</v>
      </c>
      <c r="D32" s="94">
        <v>8261573.47</v>
      </c>
      <c r="E32" s="96"/>
      <c r="F32" s="52"/>
      <c r="G32" s="26"/>
    </row>
    <row r="33" spans="1:7" ht="33.75" customHeight="1">
      <c r="A33" s="89" t="s">
        <v>405</v>
      </c>
      <c r="B33" s="83" t="s">
        <v>243</v>
      </c>
      <c r="C33" s="53" t="s">
        <v>407</v>
      </c>
      <c r="D33" s="94">
        <v>4137291.01</v>
      </c>
      <c r="E33" s="96"/>
      <c r="F33" s="52"/>
      <c r="G33" s="26"/>
    </row>
    <row r="34" spans="1:7" ht="33.75">
      <c r="A34" s="85" t="s">
        <v>105</v>
      </c>
      <c r="B34" s="83" t="s">
        <v>329</v>
      </c>
      <c r="C34" s="53" t="s">
        <v>106</v>
      </c>
      <c r="D34" s="94"/>
      <c r="E34" s="95"/>
      <c r="F34" s="52">
        <v>-24704340</v>
      </c>
      <c r="G34" s="26"/>
    </row>
    <row r="35" spans="1:7" ht="56.25" customHeight="1">
      <c r="A35" s="90" t="s">
        <v>337</v>
      </c>
      <c r="B35" s="83" t="s">
        <v>244</v>
      </c>
      <c r="C35" s="53" t="s">
        <v>235</v>
      </c>
      <c r="D35" s="94">
        <v>200000</v>
      </c>
      <c r="E35" s="95"/>
      <c r="F35" s="52">
        <v>36719.74</v>
      </c>
      <c r="G35" s="26">
        <f>D35-F35</f>
        <v>163280.26</v>
      </c>
    </row>
    <row r="36" spans="1:7" ht="104.25" customHeight="1">
      <c r="A36" s="90" t="s">
        <v>338</v>
      </c>
      <c r="B36" s="83" t="s">
        <v>116</v>
      </c>
      <c r="C36" s="53" t="s">
        <v>236</v>
      </c>
      <c r="D36" s="94">
        <v>5000</v>
      </c>
      <c r="E36" s="95"/>
      <c r="F36" s="52">
        <v>878.56</v>
      </c>
      <c r="G36" s="26">
        <f>D36-F36</f>
        <v>4121.4400000000005</v>
      </c>
    </row>
    <row r="37" spans="1:7" ht="60" customHeight="1">
      <c r="A37" s="90" t="s">
        <v>339</v>
      </c>
      <c r="B37" s="83" t="s">
        <v>117</v>
      </c>
      <c r="C37" s="53" t="s">
        <v>237</v>
      </c>
      <c r="D37" s="94">
        <v>400000</v>
      </c>
      <c r="E37" s="96"/>
      <c r="F37" s="52">
        <v>63909.2</v>
      </c>
      <c r="G37" s="26">
        <f>D37-F37</f>
        <v>336090.8</v>
      </c>
    </row>
    <row r="38" spans="1:7" ht="49.5" customHeight="1">
      <c r="A38" s="90" t="s">
        <v>340</v>
      </c>
      <c r="B38" s="83" t="s">
        <v>118</v>
      </c>
      <c r="C38" s="53" t="s">
        <v>238</v>
      </c>
      <c r="D38" s="94"/>
      <c r="E38" s="96"/>
      <c r="F38" s="52">
        <v>-4061.98</v>
      </c>
      <c r="G38" s="26"/>
    </row>
    <row r="39" spans="1:7" ht="84" customHeight="1">
      <c r="A39" s="91" t="s">
        <v>341</v>
      </c>
      <c r="B39" s="83" t="s">
        <v>245</v>
      </c>
      <c r="C39" s="53" t="s">
        <v>85</v>
      </c>
      <c r="D39" s="94">
        <v>8000000</v>
      </c>
      <c r="E39" s="96"/>
      <c r="F39" s="52">
        <v>919326.22</v>
      </c>
      <c r="G39" s="26">
        <f>D39-F39</f>
        <v>7080673.78</v>
      </c>
    </row>
    <row r="40" spans="1:7" ht="58.5" customHeight="1">
      <c r="A40" s="85" t="s">
        <v>342</v>
      </c>
      <c r="B40" s="83" t="s">
        <v>246</v>
      </c>
      <c r="C40" s="53" t="s">
        <v>89</v>
      </c>
      <c r="D40" s="94"/>
      <c r="E40" s="96"/>
      <c r="F40" s="52">
        <v>4500</v>
      </c>
      <c r="G40" s="26"/>
    </row>
    <row r="41" spans="1:7" ht="49.5" customHeight="1">
      <c r="A41" s="85" t="s">
        <v>343</v>
      </c>
      <c r="B41" s="83" t="s">
        <v>247</v>
      </c>
      <c r="C41" s="53" t="s">
        <v>330</v>
      </c>
      <c r="D41" s="94"/>
      <c r="E41" s="96"/>
      <c r="F41" s="52">
        <v>5.76</v>
      </c>
      <c r="G41" s="26"/>
    </row>
    <row r="42" spans="1:7" ht="66.75" customHeight="1">
      <c r="A42" s="85" t="s">
        <v>360</v>
      </c>
      <c r="B42" s="83" t="s">
        <v>119</v>
      </c>
      <c r="C42" s="53" t="s">
        <v>104</v>
      </c>
      <c r="D42" s="94"/>
      <c r="E42" s="96"/>
      <c r="F42" s="52">
        <v>300</v>
      </c>
      <c r="G42" s="26"/>
    </row>
    <row r="43" spans="1:7" ht="60.75" customHeight="1">
      <c r="A43" s="85" t="s">
        <v>344</v>
      </c>
      <c r="B43" s="83" t="s">
        <v>120</v>
      </c>
      <c r="C43" s="53" t="s">
        <v>71</v>
      </c>
      <c r="D43" s="94">
        <v>4000000</v>
      </c>
      <c r="E43" s="95"/>
      <c r="F43" s="52">
        <v>175892.73</v>
      </c>
      <c r="G43" s="26">
        <f>D43-F43</f>
        <v>3824107.27</v>
      </c>
    </row>
    <row r="44" spans="1:7" ht="48.75" customHeight="1">
      <c r="A44" s="85" t="s">
        <v>345</v>
      </c>
      <c r="B44" s="83" t="s">
        <v>121</v>
      </c>
      <c r="C44" s="53" t="s">
        <v>361</v>
      </c>
      <c r="D44" s="94"/>
      <c r="E44" s="95"/>
      <c r="F44" s="52">
        <v>3798.98</v>
      </c>
      <c r="G44" s="26"/>
    </row>
    <row r="45" spans="1:7" ht="47.25" customHeight="1">
      <c r="A45" s="85" t="s">
        <v>346</v>
      </c>
      <c r="B45" s="83" t="s">
        <v>122</v>
      </c>
      <c r="C45" s="53" t="s">
        <v>331</v>
      </c>
      <c r="D45" s="94"/>
      <c r="E45" s="95"/>
      <c r="F45" s="52">
        <v>1.91</v>
      </c>
      <c r="G45" s="26"/>
    </row>
    <row r="46" spans="1:7" ht="33" customHeight="1">
      <c r="A46" s="85" t="s">
        <v>347</v>
      </c>
      <c r="B46" s="83" t="s">
        <v>123</v>
      </c>
      <c r="C46" s="53" t="s">
        <v>72</v>
      </c>
      <c r="D46" s="94">
        <v>50000</v>
      </c>
      <c r="E46" s="95"/>
      <c r="F46" s="52">
        <v>4407</v>
      </c>
      <c r="G46" s="26">
        <f>D46-F46</f>
        <v>45593</v>
      </c>
    </row>
    <row r="47" spans="1:7" ht="34.5" customHeight="1">
      <c r="A47" s="85" t="s">
        <v>348</v>
      </c>
      <c r="B47" s="83" t="s">
        <v>129</v>
      </c>
      <c r="C47" s="53" t="s">
        <v>73</v>
      </c>
      <c r="D47" s="94">
        <v>3950000</v>
      </c>
      <c r="E47" s="95"/>
      <c r="F47" s="52">
        <v>151981.01</v>
      </c>
      <c r="G47" s="26"/>
    </row>
    <row r="48" spans="1:7" ht="27.75" customHeight="1">
      <c r="A48" s="85" t="s">
        <v>349</v>
      </c>
      <c r="B48" s="83" t="s">
        <v>366</v>
      </c>
      <c r="C48" s="53" t="s">
        <v>332</v>
      </c>
      <c r="D48" s="94"/>
      <c r="E48" s="95"/>
      <c r="F48" s="52">
        <v>8035.9</v>
      </c>
      <c r="G48" s="26"/>
    </row>
    <row r="49" spans="1:7" ht="17.25" customHeight="1">
      <c r="A49" s="85" t="s">
        <v>350</v>
      </c>
      <c r="B49" s="83" t="s">
        <v>367</v>
      </c>
      <c r="C49" s="53" t="s">
        <v>333</v>
      </c>
      <c r="D49" s="94"/>
      <c r="E49" s="95"/>
      <c r="F49" s="52">
        <v>494.33</v>
      </c>
      <c r="G49" s="26"/>
    </row>
    <row r="50" spans="1:7" ht="57" customHeight="1">
      <c r="A50" s="85" t="s">
        <v>351</v>
      </c>
      <c r="B50" s="83" t="s">
        <v>375</v>
      </c>
      <c r="C50" s="53" t="s">
        <v>336</v>
      </c>
      <c r="D50" s="94">
        <v>15000000</v>
      </c>
      <c r="E50" s="95"/>
      <c r="F50" s="52">
        <v>2630317.9</v>
      </c>
      <c r="G50" s="26">
        <f>D50-F50</f>
        <v>12369682.1</v>
      </c>
    </row>
    <row r="51" spans="1:7" ht="36.75" customHeight="1">
      <c r="A51" s="85" t="s">
        <v>402</v>
      </c>
      <c r="B51" s="83" t="s">
        <v>376</v>
      </c>
      <c r="C51" s="53" t="s">
        <v>399</v>
      </c>
      <c r="D51" s="94"/>
      <c r="E51" s="95"/>
      <c r="F51" s="52">
        <v>1792.7</v>
      </c>
      <c r="G51" s="26">
        <f>D51-F51</f>
        <v>-1792.7</v>
      </c>
    </row>
    <row r="52" spans="1:7" ht="56.25">
      <c r="A52" s="85" t="s">
        <v>352</v>
      </c>
      <c r="B52" s="83" t="s">
        <v>400</v>
      </c>
      <c r="C52" s="53" t="s">
        <v>335</v>
      </c>
      <c r="D52" s="94">
        <v>2000000</v>
      </c>
      <c r="E52" s="95"/>
      <c r="F52" s="52">
        <v>821661.4</v>
      </c>
      <c r="G52" s="26">
        <f>D52-F52</f>
        <v>1178338.6</v>
      </c>
    </row>
    <row r="53" spans="1:7" ht="36" customHeight="1">
      <c r="A53" s="85" t="s">
        <v>353</v>
      </c>
      <c r="B53" s="83" t="s">
        <v>401</v>
      </c>
      <c r="C53" s="53" t="s">
        <v>334</v>
      </c>
      <c r="D53" s="94"/>
      <c r="E53" s="95"/>
      <c r="F53" s="52">
        <v>6321.66</v>
      </c>
      <c r="G53" s="26"/>
    </row>
    <row r="54" spans="1:7" ht="35.25" customHeight="1">
      <c r="A54" s="85" t="s">
        <v>403</v>
      </c>
      <c r="B54" s="83" t="s">
        <v>408</v>
      </c>
      <c r="C54" s="53" t="s">
        <v>398</v>
      </c>
      <c r="D54" s="94"/>
      <c r="E54" s="95"/>
      <c r="F54" s="52">
        <v>0.23</v>
      </c>
      <c r="G54" s="26"/>
    </row>
  </sheetData>
  <sheetProtection/>
  <mergeCells count="50">
    <mergeCell ref="A11:A17"/>
    <mergeCell ref="B11:B17"/>
    <mergeCell ref="D26:E26"/>
    <mergeCell ref="C11:C17"/>
    <mergeCell ref="D53:E53"/>
    <mergeCell ref="D51:E51"/>
    <mergeCell ref="D54:E54"/>
    <mergeCell ref="G11:G17"/>
    <mergeCell ref="F11:F17"/>
    <mergeCell ref="D11:E17"/>
    <mergeCell ref="D19:E19"/>
    <mergeCell ref="D23:E23"/>
    <mergeCell ref="D20:E20"/>
    <mergeCell ref="D22:E22"/>
    <mergeCell ref="D40:E40"/>
    <mergeCell ref="A1:D1"/>
    <mergeCell ref="A2:D2"/>
    <mergeCell ref="A4:D4"/>
    <mergeCell ref="A6:B6"/>
    <mergeCell ref="C6:E6"/>
    <mergeCell ref="D21:E21"/>
    <mergeCell ref="D31:E31"/>
    <mergeCell ref="D28:E28"/>
    <mergeCell ref="A10:D10"/>
    <mergeCell ref="B7:E7"/>
    <mergeCell ref="D36:E36"/>
    <mergeCell ref="D27:E27"/>
    <mergeCell ref="D29:E29"/>
    <mergeCell ref="D35:E35"/>
    <mergeCell ref="D34:E34"/>
    <mergeCell ref="D18:E18"/>
    <mergeCell ref="D30:E30"/>
    <mergeCell ref="D32:E32"/>
    <mergeCell ref="D33:E33"/>
    <mergeCell ref="D52:E52"/>
    <mergeCell ref="D46:E46"/>
    <mergeCell ref="D47:E47"/>
    <mergeCell ref="D24:E24"/>
    <mergeCell ref="D25:E25"/>
    <mergeCell ref="D42:E42"/>
    <mergeCell ref="D43:E43"/>
    <mergeCell ref="D39:E39"/>
    <mergeCell ref="D37:E37"/>
    <mergeCell ref="D38:E38"/>
    <mergeCell ref="D44:E44"/>
    <mergeCell ref="D48:E48"/>
    <mergeCell ref="D50:E50"/>
    <mergeCell ref="D45:E45"/>
    <mergeCell ref="D49:E49"/>
    <mergeCell ref="D41:E41"/>
  </mergeCells>
  <conditionalFormatting sqref="G49:G50 G42:G43 G45:G46 G34:G40 G52 G20:G30">
    <cfRule type="cellIs" priority="48" dxfId="35" operator="equal" stopIfTrue="1">
      <formula>0</formula>
    </cfRule>
  </conditionalFormatting>
  <conditionalFormatting sqref="G54">
    <cfRule type="cellIs" priority="15" dxfId="35" operator="equal" stopIfTrue="1">
      <formula>0</formula>
    </cfRule>
  </conditionalFormatting>
  <conditionalFormatting sqref="G47">
    <cfRule type="cellIs" priority="12" dxfId="35" operator="equal" stopIfTrue="1">
      <formula>0</formula>
    </cfRule>
  </conditionalFormatting>
  <conditionalFormatting sqref="G41">
    <cfRule type="cellIs" priority="6" dxfId="35" operator="equal" stopIfTrue="1">
      <formula>0</formula>
    </cfRule>
  </conditionalFormatting>
  <conditionalFormatting sqref="G44">
    <cfRule type="cellIs" priority="5" dxfId="35" operator="equal" stopIfTrue="1">
      <formula>0</formula>
    </cfRule>
  </conditionalFormatting>
  <conditionalFormatting sqref="G48">
    <cfRule type="cellIs" priority="4" dxfId="35" operator="equal" stopIfTrue="1">
      <formula>0</formula>
    </cfRule>
  </conditionalFormatting>
  <conditionalFormatting sqref="G31:G33">
    <cfRule type="cellIs" priority="3" dxfId="35" operator="equal" stopIfTrue="1">
      <formula>0</formula>
    </cfRule>
  </conditionalFormatting>
  <conditionalFormatting sqref="G53">
    <cfRule type="cellIs" priority="2" dxfId="35" operator="equal" stopIfTrue="1">
      <formula>0</formula>
    </cfRule>
  </conditionalFormatting>
  <conditionalFormatting sqref="G51">
    <cfRule type="cellIs" priority="1" dxfId="3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7"/>
  <sheetViews>
    <sheetView showGridLines="0" tabSelected="1" zoomScalePageLayoutView="0" workbookViewId="0" topLeftCell="A18">
      <selection activeCell="B45" sqref="B45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8" t="s">
        <v>19</v>
      </c>
      <c r="B2" s="138"/>
      <c r="C2" s="138"/>
      <c r="D2" s="138"/>
      <c r="E2" s="138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9" t="s">
        <v>4</v>
      </c>
      <c r="B4" s="69"/>
      <c r="C4" s="142" t="s">
        <v>22</v>
      </c>
      <c r="D4" s="143"/>
      <c r="E4" s="105" t="s">
        <v>15</v>
      </c>
      <c r="F4" s="136" t="s">
        <v>10</v>
      </c>
      <c r="G4" s="102" t="s">
        <v>13</v>
      </c>
    </row>
    <row r="5" spans="1:7" ht="5.25" customHeight="1">
      <c r="A5" s="140"/>
      <c r="B5" s="70"/>
      <c r="C5" s="144"/>
      <c r="D5" s="145"/>
      <c r="E5" s="106"/>
      <c r="F5" s="137"/>
      <c r="G5" s="103"/>
    </row>
    <row r="6" spans="1:7" ht="9" customHeight="1">
      <c r="A6" s="140"/>
      <c r="B6" s="70"/>
      <c r="C6" s="144"/>
      <c r="D6" s="145"/>
      <c r="E6" s="106"/>
      <c r="F6" s="137"/>
      <c r="G6" s="103"/>
    </row>
    <row r="7" spans="1:7" ht="6" customHeight="1">
      <c r="A7" s="140"/>
      <c r="B7" s="70"/>
      <c r="C7" s="144"/>
      <c r="D7" s="145"/>
      <c r="E7" s="106"/>
      <c r="F7" s="137"/>
      <c r="G7" s="103"/>
    </row>
    <row r="8" spans="1:7" ht="6" customHeight="1">
      <c r="A8" s="140"/>
      <c r="B8" s="70"/>
      <c r="C8" s="144"/>
      <c r="D8" s="145"/>
      <c r="E8" s="106"/>
      <c r="F8" s="137"/>
      <c r="G8" s="103"/>
    </row>
    <row r="9" spans="1:7" ht="10.5" customHeight="1">
      <c r="A9" s="140"/>
      <c r="B9" s="70"/>
      <c r="C9" s="144"/>
      <c r="D9" s="145"/>
      <c r="E9" s="106"/>
      <c r="F9" s="137"/>
      <c r="G9" s="103"/>
    </row>
    <row r="10" spans="1:7" ht="3.75" customHeight="1" hidden="1">
      <c r="A10" s="140"/>
      <c r="B10" s="70"/>
      <c r="C10" s="144"/>
      <c r="D10" s="145"/>
      <c r="E10" s="106"/>
      <c r="F10" s="37"/>
      <c r="G10" s="45"/>
    </row>
    <row r="11" spans="1:7" ht="12.75" customHeight="1" hidden="1">
      <c r="A11" s="141"/>
      <c r="B11" s="71"/>
      <c r="C11" s="146"/>
      <c r="D11" s="147"/>
      <c r="E11" s="107"/>
      <c r="F11" s="39"/>
      <c r="G11" s="46"/>
    </row>
    <row r="12" spans="1:7" ht="13.5" customHeight="1" thickBot="1">
      <c r="A12" s="17">
        <v>1</v>
      </c>
      <c r="B12" s="72"/>
      <c r="C12" s="134">
        <v>3</v>
      </c>
      <c r="D12" s="135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73" t="s">
        <v>130</v>
      </c>
      <c r="C13" s="128" t="s">
        <v>31</v>
      </c>
      <c r="D13" s="129"/>
      <c r="E13" s="24">
        <f>E15+E72+E54+E58+E62+E100+E109+E112+E104</f>
        <v>153052875.48000002</v>
      </c>
      <c r="F13" s="24">
        <f>F15+F72+F54+F58+F62+F100+F109+F112+F104</f>
        <v>10791299.750000002</v>
      </c>
      <c r="G13" s="41">
        <f aca="true" t="shared" si="0" ref="G13:G28">E13-F13</f>
        <v>142261575.73000002</v>
      </c>
    </row>
    <row r="14" spans="1:7" ht="12.75">
      <c r="A14" s="25" t="s">
        <v>34</v>
      </c>
      <c r="B14" s="74"/>
      <c r="C14" s="124" t="s">
        <v>30</v>
      </c>
      <c r="D14" s="125"/>
      <c r="E14" s="26"/>
      <c r="F14" s="44" t="s">
        <v>296</v>
      </c>
      <c r="G14" s="42"/>
    </row>
    <row r="15" spans="1:7" ht="12.75">
      <c r="A15" s="23" t="s">
        <v>35</v>
      </c>
      <c r="B15" s="73" t="s">
        <v>131</v>
      </c>
      <c r="C15" s="128" t="s">
        <v>223</v>
      </c>
      <c r="D15" s="129"/>
      <c r="E15" s="24">
        <f>E19+E29+E45+E16</f>
        <v>23319034.660000004</v>
      </c>
      <c r="F15" s="24">
        <f>F19+F29+F45+F16</f>
        <v>3441229.08</v>
      </c>
      <c r="G15" s="41">
        <f t="shared" si="0"/>
        <v>19877805.580000006</v>
      </c>
    </row>
    <row r="16" spans="1:7" ht="33.75">
      <c r="A16" s="23" t="s">
        <v>77</v>
      </c>
      <c r="B16" s="73" t="s">
        <v>132</v>
      </c>
      <c r="C16" s="132" t="s">
        <v>202</v>
      </c>
      <c r="D16" s="133"/>
      <c r="E16" s="24">
        <f>E17+E18</f>
        <v>1000000</v>
      </c>
      <c r="F16" s="24">
        <f>F17+F18</f>
        <v>0</v>
      </c>
      <c r="G16" s="41">
        <f>E16-F16</f>
        <v>1000000</v>
      </c>
    </row>
    <row r="17" spans="1:7" ht="12.75">
      <c r="A17" s="25" t="s">
        <v>36</v>
      </c>
      <c r="B17" s="74" t="s">
        <v>133</v>
      </c>
      <c r="C17" s="124" t="s">
        <v>173</v>
      </c>
      <c r="D17" s="125"/>
      <c r="E17" s="26">
        <v>768049</v>
      </c>
      <c r="F17" s="26"/>
      <c r="G17" s="42">
        <f>E17-F17</f>
        <v>768049</v>
      </c>
    </row>
    <row r="18" spans="1:7" ht="12.75">
      <c r="A18" s="25" t="s">
        <v>37</v>
      </c>
      <c r="B18" s="74" t="s">
        <v>134</v>
      </c>
      <c r="C18" s="124" t="s">
        <v>172</v>
      </c>
      <c r="D18" s="125"/>
      <c r="E18" s="26">
        <v>231951</v>
      </c>
      <c r="F18" s="26"/>
      <c r="G18" s="42">
        <f>E18-F18</f>
        <v>231951</v>
      </c>
    </row>
    <row r="19" spans="1:7" ht="45">
      <c r="A19" s="23" t="s">
        <v>46</v>
      </c>
      <c r="B19" s="73" t="s">
        <v>135</v>
      </c>
      <c r="C19" s="128" t="s">
        <v>203</v>
      </c>
      <c r="D19" s="129"/>
      <c r="E19" s="57">
        <f>SUM(E20:E28)</f>
        <v>2300000</v>
      </c>
      <c r="F19" s="57">
        <f>SUM(F20:F28)</f>
        <v>221022.5</v>
      </c>
      <c r="G19" s="41">
        <f t="shared" si="0"/>
        <v>2078977.5</v>
      </c>
    </row>
    <row r="20" spans="1:7" ht="12.75">
      <c r="A20" s="25" t="s">
        <v>36</v>
      </c>
      <c r="B20" s="74" t="s">
        <v>224</v>
      </c>
      <c r="C20" s="124" t="s">
        <v>174</v>
      </c>
      <c r="D20" s="125"/>
      <c r="E20" s="33">
        <v>1133000</v>
      </c>
      <c r="F20" s="33">
        <v>126950</v>
      </c>
      <c r="G20" s="42">
        <f t="shared" si="0"/>
        <v>1006050</v>
      </c>
    </row>
    <row r="21" spans="1:7" ht="12.75">
      <c r="A21" s="25" t="s">
        <v>37</v>
      </c>
      <c r="B21" s="74" t="s">
        <v>225</v>
      </c>
      <c r="C21" s="124" t="s">
        <v>175</v>
      </c>
      <c r="D21" s="125"/>
      <c r="E21" s="33">
        <v>342000</v>
      </c>
      <c r="F21" s="33">
        <v>25141.5</v>
      </c>
      <c r="G21" s="42">
        <f t="shared" si="0"/>
        <v>316858.5</v>
      </c>
    </row>
    <row r="22" spans="1:7" ht="12.75">
      <c r="A22" s="25" t="s">
        <v>38</v>
      </c>
      <c r="B22" s="74" t="s">
        <v>136</v>
      </c>
      <c r="C22" s="124" t="s">
        <v>278</v>
      </c>
      <c r="D22" s="125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74" t="s">
        <v>137</v>
      </c>
      <c r="C23" s="124" t="s">
        <v>282</v>
      </c>
      <c r="D23" s="125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74" t="s">
        <v>138</v>
      </c>
      <c r="C24" s="124" t="s">
        <v>279</v>
      </c>
      <c r="D24" s="125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74" t="s">
        <v>226</v>
      </c>
      <c r="C25" s="124" t="s">
        <v>176</v>
      </c>
      <c r="D25" s="125"/>
      <c r="E25" s="26">
        <v>38400</v>
      </c>
      <c r="F25" s="26"/>
      <c r="G25" s="42">
        <f t="shared" si="0"/>
        <v>38400</v>
      </c>
    </row>
    <row r="26" spans="1:7" ht="12.75">
      <c r="A26" s="25" t="s">
        <v>36</v>
      </c>
      <c r="B26" s="74" t="s">
        <v>139</v>
      </c>
      <c r="C26" s="124" t="s">
        <v>299</v>
      </c>
      <c r="D26" s="125"/>
      <c r="E26" s="26">
        <v>545000</v>
      </c>
      <c r="F26" s="26">
        <v>56700</v>
      </c>
      <c r="G26" s="42">
        <f t="shared" si="0"/>
        <v>488300</v>
      </c>
    </row>
    <row r="27" spans="1:7" ht="12.75">
      <c r="A27" s="25" t="s">
        <v>37</v>
      </c>
      <c r="B27" s="74" t="s">
        <v>140</v>
      </c>
      <c r="C27" s="124" t="s">
        <v>300</v>
      </c>
      <c r="D27" s="125"/>
      <c r="E27" s="26">
        <v>155000</v>
      </c>
      <c r="F27" s="33">
        <v>12231</v>
      </c>
      <c r="G27" s="42">
        <f>E27-F27</f>
        <v>142769</v>
      </c>
    </row>
    <row r="28" spans="1:7" ht="22.5">
      <c r="A28" s="25" t="s">
        <v>52</v>
      </c>
      <c r="B28" s="76" t="s">
        <v>141</v>
      </c>
      <c r="C28" s="124" t="s">
        <v>413</v>
      </c>
      <c r="D28" s="125"/>
      <c r="E28" s="26">
        <v>52000</v>
      </c>
      <c r="F28" s="57"/>
      <c r="G28" s="55">
        <f t="shared" si="0"/>
        <v>52000</v>
      </c>
    </row>
    <row r="29" spans="1:7" s="68" customFormat="1" ht="45">
      <c r="A29" s="23" t="s">
        <v>47</v>
      </c>
      <c r="B29" s="75" t="s">
        <v>142</v>
      </c>
      <c r="C29" s="128" t="s">
        <v>204</v>
      </c>
      <c r="D29" s="129"/>
      <c r="E29" s="24">
        <f>E30+E33</f>
        <v>11608097.620000001</v>
      </c>
      <c r="F29" s="24">
        <f>F30+F33</f>
        <v>1135269.0699999998</v>
      </c>
      <c r="G29" s="54">
        <f aca="true" t="shared" si="1" ref="G29:G37">E29-F29</f>
        <v>10472828.55</v>
      </c>
    </row>
    <row r="30" spans="1:7" ht="12.75">
      <c r="A30" s="56" t="s">
        <v>126</v>
      </c>
      <c r="B30" s="76" t="s">
        <v>227</v>
      </c>
      <c r="C30" s="130" t="s">
        <v>205</v>
      </c>
      <c r="D30" s="131"/>
      <c r="E30" s="57">
        <f>SUM(E31:E32)</f>
        <v>9000000</v>
      </c>
      <c r="F30" s="57">
        <f>SUM(F31:F32)</f>
        <v>867036.5499999999</v>
      </c>
      <c r="G30" s="54">
        <f t="shared" si="1"/>
        <v>8132963.45</v>
      </c>
    </row>
    <row r="31" spans="1:7" ht="12.75">
      <c r="A31" s="25" t="s">
        <v>36</v>
      </c>
      <c r="B31" s="74" t="s">
        <v>286</v>
      </c>
      <c r="C31" s="124" t="s">
        <v>177</v>
      </c>
      <c r="D31" s="125"/>
      <c r="E31" s="26">
        <v>6950000</v>
      </c>
      <c r="F31" s="60">
        <v>704298.95</v>
      </c>
      <c r="G31" s="55">
        <f t="shared" si="1"/>
        <v>6245701.05</v>
      </c>
    </row>
    <row r="32" spans="1:7" s="68" customFormat="1" ht="12.75">
      <c r="A32" s="25" t="s">
        <v>37</v>
      </c>
      <c r="B32" s="76" t="s">
        <v>287</v>
      </c>
      <c r="C32" s="124" t="s">
        <v>178</v>
      </c>
      <c r="D32" s="125"/>
      <c r="E32" s="26">
        <v>2050000</v>
      </c>
      <c r="F32" s="26">
        <v>162737.6</v>
      </c>
      <c r="G32" s="55">
        <f t="shared" si="1"/>
        <v>1887262.4</v>
      </c>
    </row>
    <row r="33" spans="1:7" ht="31.5">
      <c r="A33" s="56" t="s">
        <v>127</v>
      </c>
      <c r="B33" s="74" t="s">
        <v>288</v>
      </c>
      <c r="C33" s="130" t="s">
        <v>275</v>
      </c>
      <c r="D33" s="131"/>
      <c r="E33" s="57">
        <f>SUM(E34:E44)</f>
        <v>2608097.62</v>
      </c>
      <c r="F33" s="57">
        <f>SUM(F34:F44)</f>
        <v>268232.52</v>
      </c>
      <c r="G33" s="42">
        <f t="shared" si="1"/>
        <v>2339865.1</v>
      </c>
    </row>
    <row r="34" spans="1:7" ht="12.75">
      <c r="A34" s="25" t="s">
        <v>38</v>
      </c>
      <c r="B34" s="74" t="s">
        <v>289</v>
      </c>
      <c r="C34" s="124" t="s">
        <v>179</v>
      </c>
      <c r="D34" s="125"/>
      <c r="E34" s="26">
        <v>150000</v>
      </c>
      <c r="F34" s="26">
        <v>35881.82</v>
      </c>
      <c r="G34" s="42">
        <f t="shared" si="1"/>
        <v>114118.18</v>
      </c>
    </row>
    <row r="35" spans="1:7" ht="12.75">
      <c r="A35" s="25" t="s">
        <v>39</v>
      </c>
      <c r="B35" s="74" t="s">
        <v>290</v>
      </c>
      <c r="C35" s="124" t="s">
        <v>180</v>
      </c>
      <c r="D35" s="125"/>
      <c r="E35" s="26">
        <v>50000</v>
      </c>
      <c r="F35" s="26"/>
      <c r="G35" s="42">
        <f t="shared" si="1"/>
        <v>50000</v>
      </c>
    </row>
    <row r="36" spans="1:7" ht="12.75">
      <c r="A36" s="25" t="s">
        <v>40</v>
      </c>
      <c r="B36" s="74" t="s">
        <v>143</v>
      </c>
      <c r="C36" s="124" t="s">
        <v>181</v>
      </c>
      <c r="D36" s="125"/>
      <c r="E36" s="26">
        <v>150000</v>
      </c>
      <c r="F36" s="26">
        <v>24997.46</v>
      </c>
      <c r="G36" s="42">
        <f t="shared" si="1"/>
        <v>125002.54000000001</v>
      </c>
    </row>
    <row r="37" spans="1:7" ht="12.75">
      <c r="A37" s="25" t="s">
        <v>87</v>
      </c>
      <c r="B37" s="74" t="s">
        <v>144</v>
      </c>
      <c r="C37" s="124" t="s">
        <v>182</v>
      </c>
      <c r="D37" s="125"/>
      <c r="E37" s="26">
        <v>250000</v>
      </c>
      <c r="F37" s="26"/>
      <c r="G37" s="42">
        <f t="shared" si="1"/>
        <v>250000</v>
      </c>
    </row>
    <row r="38" spans="1:7" ht="12.75">
      <c r="A38" s="25" t="s">
        <v>41</v>
      </c>
      <c r="B38" s="74" t="s">
        <v>145</v>
      </c>
      <c r="C38" s="124" t="s">
        <v>183</v>
      </c>
      <c r="D38" s="125"/>
      <c r="E38" s="26">
        <v>250000</v>
      </c>
      <c r="F38" s="26">
        <v>100661.8</v>
      </c>
      <c r="G38" s="42">
        <f aca="true" t="shared" si="2" ref="G38:G45">E38-F38</f>
        <v>149338.2</v>
      </c>
    </row>
    <row r="39" spans="1:7" ht="12.75">
      <c r="A39" s="25" t="s">
        <v>42</v>
      </c>
      <c r="B39" s="74" t="s">
        <v>146</v>
      </c>
      <c r="C39" s="124" t="s">
        <v>184</v>
      </c>
      <c r="D39" s="125"/>
      <c r="E39" s="26">
        <v>498706.52</v>
      </c>
      <c r="F39" s="26">
        <v>58710.7</v>
      </c>
      <c r="G39" s="42">
        <f t="shared" si="2"/>
        <v>439995.82</v>
      </c>
    </row>
    <row r="40" spans="1:7" ht="12.75">
      <c r="A40" s="25" t="s">
        <v>43</v>
      </c>
      <c r="B40" s="74" t="s">
        <v>147</v>
      </c>
      <c r="C40" s="124" t="s">
        <v>185</v>
      </c>
      <c r="D40" s="125"/>
      <c r="E40" s="26">
        <v>50000</v>
      </c>
      <c r="F40" s="26">
        <v>7800</v>
      </c>
      <c r="G40" s="42">
        <f t="shared" si="2"/>
        <v>42200</v>
      </c>
    </row>
    <row r="41" spans="1:7" ht="12.75">
      <c r="A41" s="25" t="s">
        <v>44</v>
      </c>
      <c r="B41" s="74" t="s">
        <v>228</v>
      </c>
      <c r="C41" s="124" t="s">
        <v>186</v>
      </c>
      <c r="D41" s="125"/>
      <c r="E41" s="26">
        <v>250000</v>
      </c>
      <c r="F41" s="33">
        <v>1897.04</v>
      </c>
      <c r="G41" s="42">
        <f t="shared" si="2"/>
        <v>248102.96</v>
      </c>
    </row>
    <row r="42" spans="1:7" s="59" customFormat="1" ht="12.75">
      <c r="A42" s="25" t="s">
        <v>45</v>
      </c>
      <c r="B42" s="75" t="s">
        <v>292</v>
      </c>
      <c r="C42" s="124" t="s">
        <v>187</v>
      </c>
      <c r="D42" s="125"/>
      <c r="E42" s="26">
        <v>490182</v>
      </c>
      <c r="F42" s="33">
        <v>30567.81</v>
      </c>
      <c r="G42" s="55">
        <f t="shared" si="2"/>
        <v>459614.19</v>
      </c>
    </row>
    <row r="43" spans="1:7" ht="22.5">
      <c r="A43" s="25" t="s">
        <v>52</v>
      </c>
      <c r="B43" s="76" t="s">
        <v>293</v>
      </c>
      <c r="C43" s="124" t="s">
        <v>414</v>
      </c>
      <c r="D43" s="125"/>
      <c r="E43" s="26">
        <v>419209.1</v>
      </c>
      <c r="F43" s="33"/>
      <c r="G43" s="55">
        <f>E43-F43</f>
        <v>419209.1</v>
      </c>
    </row>
    <row r="44" spans="1:7" s="68" customFormat="1" ht="12.75">
      <c r="A44" s="31" t="s">
        <v>43</v>
      </c>
      <c r="B44" s="75" t="s">
        <v>148</v>
      </c>
      <c r="C44" s="126" t="s">
        <v>188</v>
      </c>
      <c r="D44" s="127"/>
      <c r="E44" s="33">
        <v>50000</v>
      </c>
      <c r="F44" s="33">
        <v>7715.89</v>
      </c>
      <c r="G44" s="55">
        <f t="shared" si="2"/>
        <v>42284.11</v>
      </c>
    </row>
    <row r="45" spans="1:7" s="68" customFormat="1" ht="12.75">
      <c r="A45" s="28" t="s">
        <v>48</v>
      </c>
      <c r="B45" s="75" t="s">
        <v>229</v>
      </c>
      <c r="C45" s="132" t="s">
        <v>222</v>
      </c>
      <c r="D45" s="133"/>
      <c r="E45" s="24">
        <f>SUM(E46:E53)</f>
        <v>8410937.040000001</v>
      </c>
      <c r="F45" s="24">
        <f>SUM(F46:F53)</f>
        <v>2084937.51</v>
      </c>
      <c r="G45" s="54">
        <f t="shared" si="2"/>
        <v>6325999.530000001</v>
      </c>
    </row>
    <row r="46" spans="1:7" ht="12.75">
      <c r="A46" s="25" t="s">
        <v>43</v>
      </c>
      <c r="B46" s="76" t="s">
        <v>149</v>
      </c>
      <c r="C46" s="124" t="s">
        <v>189</v>
      </c>
      <c r="D46" s="125"/>
      <c r="E46" s="26">
        <v>199980</v>
      </c>
      <c r="F46" s="26">
        <v>20000</v>
      </c>
      <c r="G46" s="42">
        <f aca="true" t="shared" si="3" ref="G46:G56">E46-F46</f>
        <v>179980</v>
      </c>
    </row>
    <row r="47" spans="1:7" s="79" customFormat="1" ht="12.75">
      <c r="A47" s="25" t="s">
        <v>45</v>
      </c>
      <c r="B47" s="76" t="s">
        <v>150</v>
      </c>
      <c r="C47" s="124" t="s">
        <v>248</v>
      </c>
      <c r="D47" s="125"/>
      <c r="E47" s="26">
        <v>101000</v>
      </c>
      <c r="F47" s="33"/>
      <c r="G47" s="55">
        <f t="shared" si="3"/>
        <v>101000</v>
      </c>
    </row>
    <row r="48" spans="1:7" s="79" customFormat="1" ht="33.75">
      <c r="A48" s="31" t="s">
        <v>86</v>
      </c>
      <c r="B48" s="76" t="s">
        <v>151</v>
      </c>
      <c r="C48" s="126" t="s">
        <v>190</v>
      </c>
      <c r="D48" s="127"/>
      <c r="E48" s="33">
        <v>7008818</v>
      </c>
      <c r="F48" s="33">
        <v>1250000</v>
      </c>
      <c r="G48" s="55">
        <f>E48-F48</f>
        <v>5758818</v>
      </c>
    </row>
    <row r="49" spans="1:7" s="79" customFormat="1" ht="12.75">
      <c r="A49" s="25" t="s">
        <v>36</v>
      </c>
      <c r="B49" s="76" t="s">
        <v>152</v>
      </c>
      <c r="C49" s="124" t="s">
        <v>369</v>
      </c>
      <c r="D49" s="125"/>
      <c r="E49" s="26">
        <v>809291.06</v>
      </c>
      <c r="F49" s="33">
        <v>809291.06</v>
      </c>
      <c r="G49" s="55">
        <f t="shared" si="3"/>
        <v>0</v>
      </c>
    </row>
    <row r="50" spans="1:7" s="79" customFormat="1" ht="12.75">
      <c r="A50" s="25" t="s">
        <v>37</v>
      </c>
      <c r="B50" s="76" t="s">
        <v>291</v>
      </c>
      <c r="C50" s="124" t="s">
        <v>370</v>
      </c>
      <c r="D50" s="125"/>
      <c r="E50" s="26">
        <v>228571.53</v>
      </c>
      <c r="F50" s="33"/>
      <c r="G50" s="55">
        <f t="shared" si="3"/>
        <v>228571.53</v>
      </c>
    </row>
    <row r="51" spans="1:7" s="79" customFormat="1" ht="12.75">
      <c r="A51" s="25" t="s">
        <v>43</v>
      </c>
      <c r="B51" s="76" t="s">
        <v>170</v>
      </c>
      <c r="C51" s="124" t="s">
        <v>371</v>
      </c>
      <c r="D51" s="125"/>
      <c r="E51" s="26">
        <v>5646.45</v>
      </c>
      <c r="F51" s="33">
        <v>5646.45</v>
      </c>
      <c r="G51" s="55">
        <f t="shared" si="3"/>
        <v>0</v>
      </c>
    </row>
    <row r="52" spans="1:7" s="79" customFormat="1" ht="12.75">
      <c r="A52" s="25" t="s">
        <v>44</v>
      </c>
      <c r="B52" s="76" t="s">
        <v>171</v>
      </c>
      <c r="C52" s="124" t="s">
        <v>283</v>
      </c>
      <c r="D52" s="125"/>
      <c r="E52" s="33">
        <v>46600</v>
      </c>
      <c r="F52" s="33"/>
      <c r="G52" s="55">
        <f t="shared" si="3"/>
        <v>46600</v>
      </c>
    </row>
    <row r="53" spans="1:7" s="79" customFormat="1" ht="12.75">
      <c r="A53" s="25" t="s">
        <v>45</v>
      </c>
      <c r="B53" s="76" t="s">
        <v>153</v>
      </c>
      <c r="C53" s="124" t="s">
        <v>377</v>
      </c>
      <c r="D53" s="125"/>
      <c r="E53" s="33">
        <v>11030</v>
      </c>
      <c r="F53" s="33"/>
      <c r="G53" s="55">
        <f t="shared" si="3"/>
        <v>11030</v>
      </c>
    </row>
    <row r="54" spans="1:7" s="79" customFormat="1" ht="22.5">
      <c r="A54" s="23" t="s">
        <v>74</v>
      </c>
      <c r="B54" s="75" t="s">
        <v>230</v>
      </c>
      <c r="C54" s="128" t="s">
        <v>206</v>
      </c>
      <c r="D54" s="129"/>
      <c r="E54" s="24">
        <f>SUM(E55:E57)</f>
        <v>400561</v>
      </c>
      <c r="F54" s="24">
        <f>SUM(F55:F57)</f>
        <v>37784.4</v>
      </c>
      <c r="G54" s="54">
        <f t="shared" si="3"/>
        <v>362776.6</v>
      </c>
    </row>
    <row r="55" spans="1:7" s="79" customFormat="1" ht="12.75">
      <c r="A55" s="25" t="s">
        <v>36</v>
      </c>
      <c r="B55" s="75" t="s">
        <v>231</v>
      </c>
      <c r="C55" s="124" t="s">
        <v>191</v>
      </c>
      <c r="D55" s="125"/>
      <c r="E55" s="26">
        <v>296298</v>
      </c>
      <c r="F55" s="33">
        <v>31080</v>
      </c>
      <c r="G55" s="55">
        <f t="shared" si="3"/>
        <v>265218</v>
      </c>
    </row>
    <row r="56" spans="1:7" ht="12.75">
      <c r="A56" s="25" t="s">
        <v>37</v>
      </c>
      <c r="B56" s="76" t="s">
        <v>232</v>
      </c>
      <c r="C56" s="124" t="s">
        <v>192</v>
      </c>
      <c r="D56" s="125"/>
      <c r="E56" s="26">
        <v>89463</v>
      </c>
      <c r="F56" s="33">
        <v>6704.4</v>
      </c>
      <c r="G56" s="55">
        <f t="shared" si="3"/>
        <v>82758.6</v>
      </c>
    </row>
    <row r="57" spans="1:7" ht="12.75">
      <c r="A57" s="25" t="s">
        <v>45</v>
      </c>
      <c r="B57" s="74" t="s">
        <v>233</v>
      </c>
      <c r="C57" s="124" t="s">
        <v>193</v>
      </c>
      <c r="D57" s="125"/>
      <c r="E57" s="26">
        <v>14800</v>
      </c>
      <c r="F57" s="26"/>
      <c r="G57" s="55">
        <f aca="true" t="shared" si="4" ref="G57:G65">E57-F57</f>
        <v>14800</v>
      </c>
    </row>
    <row r="58" spans="1:7" ht="45">
      <c r="A58" s="23" t="s">
        <v>75</v>
      </c>
      <c r="B58" s="74" t="s">
        <v>154</v>
      </c>
      <c r="C58" s="128" t="s">
        <v>221</v>
      </c>
      <c r="D58" s="129"/>
      <c r="E58" s="24">
        <f>E59</f>
        <v>2000000</v>
      </c>
      <c r="F58" s="24">
        <f>F59</f>
        <v>0</v>
      </c>
      <c r="G58" s="54">
        <f t="shared" si="4"/>
        <v>2000000</v>
      </c>
    </row>
    <row r="59" spans="1:7" ht="21">
      <c r="A59" s="56" t="s">
        <v>78</v>
      </c>
      <c r="B59" s="74" t="s">
        <v>322</v>
      </c>
      <c r="C59" s="130" t="s">
        <v>207</v>
      </c>
      <c r="D59" s="131"/>
      <c r="E59" s="24">
        <f>SUM(E60:E61)</f>
        <v>2000000</v>
      </c>
      <c r="F59" s="26"/>
      <c r="G59" s="54">
        <f>E59-F59</f>
        <v>2000000</v>
      </c>
    </row>
    <row r="60" spans="1:7" ht="12.75">
      <c r="A60" s="25" t="s">
        <v>41</v>
      </c>
      <c r="B60" s="74" t="s">
        <v>234</v>
      </c>
      <c r="C60" s="124" t="s">
        <v>301</v>
      </c>
      <c r="D60" s="125"/>
      <c r="E60" s="26">
        <v>1400000</v>
      </c>
      <c r="F60" s="26"/>
      <c r="G60" s="42">
        <f>E60-F60</f>
        <v>1400000</v>
      </c>
    </row>
    <row r="61" spans="1:7" ht="12.75">
      <c r="A61" s="25" t="s">
        <v>44</v>
      </c>
      <c r="B61" s="74" t="s">
        <v>155</v>
      </c>
      <c r="C61" s="124" t="s">
        <v>194</v>
      </c>
      <c r="D61" s="125"/>
      <c r="E61" s="26">
        <v>600000</v>
      </c>
      <c r="F61" s="26"/>
      <c r="G61" s="42">
        <f t="shared" si="4"/>
        <v>600000</v>
      </c>
    </row>
    <row r="62" spans="1:7" ht="12.75">
      <c r="A62" s="23" t="s">
        <v>79</v>
      </c>
      <c r="B62" s="76" t="s">
        <v>323</v>
      </c>
      <c r="C62" s="128" t="s">
        <v>210</v>
      </c>
      <c r="D62" s="129"/>
      <c r="E62" s="24">
        <f>E67+E63</f>
        <v>20812193.85</v>
      </c>
      <c r="F62" s="24">
        <f>F67+F63</f>
        <v>190000</v>
      </c>
      <c r="G62" s="54">
        <f t="shared" si="4"/>
        <v>20622193.85</v>
      </c>
    </row>
    <row r="63" spans="1:7" s="59" customFormat="1" ht="12.75">
      <c r="A63" s="56" t="s">
        <v>124</v>
      </c>
      <c r="B63" s="75" t="s">
        <v>156</v>
      </c>
      <c r="C63" s="130" t="s">
        <v>209</v>
      </c>
      <c r="D63" s="131"/>
      <c r="E63" s="24">
        <f>SUM(E64:E66)</f>
        <v>16162193.850000001</v>
      </c>
      <c r="F63" s="24">
        <f>SUM(F64:F66)</f>
        <v>0</v>
      </c>
      <c r="G63" s="58">
        <f t="shared" si="4"/>
        <v>16162193.850000001</v>
      </c>
    </row>
    <row r="64" spans="1:7" s="59" customFormat="1" ht="12.75">
      <c r="A64" s="31" t="s">
        <v>41</v>
      </c>
      <c r="B64" s="75" t="s">
        <v>157</v>
      </c>
      <c r="C64" s="126" t="s">
        <v>378</v>
      </c>
      <c r="D64" s="127"/>
      <c r="E64" s="33">
        <v>1578782.87</v>
      </c>
      <c r="F64" s="24"/>
      <c r="G64" s="54">
        <f t="shared" si="4"/>
        <v>1578782.87</v>
      </c>
    </row>
    <row r="65" spans="1:7" s="59" customFormat="1" ht="12.75">
      <c r="A65" s="31" t="s">
        <v>41</v>
      </c>
      <c r="B65" s="75" t="s">
        <v>169</v>
      </c>
      <c r="C65" s="126" t="s">
        <v>379</v>
      </c>
      <c r="D65" s="127"/>
      <c r="E65" s="33">
        <v>12392746.98</v>
      </c>
      <c r="F65" s="24"/>
      <c r="G65" s="54">
        <f t="shared" si="4"/>
        <v>12392746.98</v>
      </c>
    </row>
    <row r="66" spans="1:7" ht="12.75">
      <c r="A66" s="31" t="s">
        <v>41</v>
      </c>
      <c r="B66" s="76" t="s">
        <v>158</v>
      </c>
      <c r="C66" s="126" t="s">
        <v>285</v>
      </c>
      <c r="D66" s="127"/>
      <c r="E66" s="33">
        <v>2190664</v>
      </c>
      <c r="F66" s="26"/>
      <c r="G66" s="42">
        <f>E66-F66</f>
        <v>2190664</v>
      </c>
    </row>
    <row r="67" spans="1:7" ht="21">
      <c r="A67" s="56" t="s">
        <v>81</v>
      </c>
      <c r="B67" s="76" t="s">
        <v>159</v>
      </c>
      <c r="C67" s="130" t="s">
        <v>208</v>
      </c>
      <c r="D67" s="131"/>
      <c r="E67" s="57">
        <f>E68+E69</f>
        <v>4650000</v>
      </c>
      <c r="F67" s="57">
        <f>F68+F69</f>
        <v>190000</v>
      </c>
      <c r="G67" s="54">
        <f>E67-F67</f>
        <v>4460000</v>
      </c>
    </row>
    <row r="68" spans="1:7" ht="12.75">
      <c r="A68" s="25" t="s">
        <v>42</v>
      </c>
      <c r="B68" s="76" t="s">
        <v>239</v>
      </c>
      <c r="C68" s="124" t="s">
        <v>302</v>
      </c>
      <c r="D68" s="125"/>
      <c r="E68" s="26">
        <v>2140000</v>
      </c>
      <c r="F68" s="33"/>
      <c r="G68" s="55">
        <f aca="true" t="shared" si="5" ref="G68:G80">E68-F68</f>
        <v>2140000</v>
      </c>
    </row>
    <row r="69" spans="1:7" ht="21">
      <c r="A69" s="56" t="s">
        <v>82</v>
      </c>
      <c r="B69" s="75" t="s">
        <v>240</v>
      </c>
      <c r="C69" s="130" t="s">
        <v>303</v>
      </c>
      <c r="D69" s="131"/>
      <c r="E69" s="57">
        <f>E70+E71</f>
        <v>2510000</v>
      </c>
      <c r="F69" s="57">
        <f>F70+F71</f>
        <v>190000</v>
      </c>
      <c r="G69" s="54">
        <f t="shared" si="5"/>
        <v>2320000</v>
      </c>
    </row>
    <row r="70" spans="1:7" ht="12.75">
      <c r="A70" s="25" t="s">
        <v>42</v>
      </c>
      <c r="B70" s="76" t="s">
        <v>241</v>
      </c>
      <c r="C70" s="124" t="s">
        <v>304</v>
      </c>
      <c r="D70" s="125"/>
      <c r="E70" s="26">
        <v>2310000</v>
      </c>
      <c r="F70" s="33">
        <v>190000</v>
      </c>
      <c r="G70" s="55">
        <f>E70-F70</f>
        <v>2120000</v>
      </c>
    </row>
    <row r="71" spans="1:7" ht="12.75">
      <c r="A71" s="25" t="s">
        <v>42</v>
      </c>
      <c r="B71" s="76" t="s">
        <v>250</v>
      </c>
      <c r="C71" s="124" t="s">
        <v>305</v>
      </c>
      <c r="D71" s="125"/>
      <c r="E71" s="26">
        <v>200000</v>
      </c>
      <c r="F71" s="33"/>
      <c r="G71" s="55">
        <f t="shared" si="5"/>
        <v>200000</v>
      </c>
    </row>
    <row r="72" spans="1:7" ht="12.75">
      <c r="A72" s="23" t="s">
        <v>49</v>
      </c>
      <c r="B72" s="76" t="s">
        <v>251</v>
      </c>
      <c r="C72" s="128" t="s">
        <v>220</v>
      </c>
      <c r="D72" s="129"/>
      <c r="E72" s="24">
        <f>E81+E90+E98+E73</f>
        <v>94247885.97000001</v>
      </c>
      <c r="F72" s="24">
        <f>F82+F90+F98+F73</f>
        <v>5552703.2700000005</v>
      </c>
      <c r="G72" s="54">
        <f>E72-F72</f>
        <v>88695182.70000002</v>
      </c>
    </row>
    <row r="73" spans="1:7" ht="12.75">
      <c r="A73" s="23" t="s">
        <v>249</v>
      </c>
      <c r="B73" s="76" t="s">
        <v>252</v>
      </c>
      <c r="C73" s="128" t="s">
        <v>306</v>
      </c>
      <c r="D73" s="129"/>
      <c r="E73" s="24">
        <f>E74+E77+E80</f>
        <v>19564011.76</v>
      </c>
      <c r="F73" s="24">
        <f>F74+F77</f>
        <v>62102.11</v>
      </c>
      <c r="G73" s="54">
        <f>E73-F73</f>
        <v>19501909.650000002</v>
      </c>
    </row>
    <row r="74" spans="1:7" ht="12.75">
      <c r="A74" s="23" t="s">
        <v>249</v>
      </c>
      <c r="B74" s="76" t="s">
        <v>253</v>
      </c>
      <c r="C74" s="128" t="s">
        <v>307</v>
      </c>
      <c r="D74" s="129"/>
      <c r="E74" s="24">
        <f>E76+E75</f>
        <v>18604801</v>
      </c>
      <c r="F74" s="24">
        <f>F76</f>
        <v>0</v>
      </c>
      <c r="G74" s="54">
        <f>E74-F74</f>
        <v>18604801</v>
      </c>
    </row>
    <row r="75" spans="1:7" ht="12.75">
      <c r="A75" s="25" t="s">
        <v>44</v>
      </c>
      <c r="B75" s="76" t="s">
        <v>254</v>
      </c>
      <c r="C75" s="126" t="s">
        <v>409</v>
      </c>
      <c r="D75" s="127"/>
      <c r="E75" s="33">
        <v>8261573.47</v>
      </c>
      <c r="F75" s="26"/>
      <c r="G75" s="42">
        <f>E75-F75</f>
        <v>8261573.47</v>
      </c>
    </row>
    <row r="76" spans="1:7" ht="12.75">
      <c r="A76" s="25" t="s">
        <v>44</v>
      </c>
      <c r="B76" s="76" t="s">
        <v>255</v>
      </c>
      <c r="C76" s="126" t="s">
        <v>368</v>
      </c>
      <c r="D76" s="127"/>
      <c r="E76" s="33">
        <v>10343227.53</v>
      </c>
      <c r="F76" s="26"/>
      <c r="G76" s="42">
        <f t="shared" si="5"/>
        <v>10343227.53</v>
      </c>
    </row>
    <row r="77" spans="1:7" s="59" customFormat="1" ht="12.75">
      <c r="A77" s="23" t="s">
        <v>249</v>
      </c>
      <c r="B77" s="75" t="s">
        <v>256</v>
      </c>
      <c r="C77" s="132" t="s">
        <v>308</v>
      </c>
      <c r="D77" s="133"/>
      <c r="E77" s="30">
        <f>SUM(E78:E79)</f>
        <v>945000</v>
      </c>
      <c r="F77" s="30">
        <f>SUM(F78:F79)</f>
        <v>62102.11</v>
      </c>
      <c r="G77" s="58">
        <f t="shared" si="5"/>
        <v>882897.89</v>
      </c>
    </row>
    <row r="78" spans="1:7" ht="12.75">
      <c r="A78" s="25" t="s">
        <v>42</v>
      </c>
      <c r="B78" s="76" t="s">
        <v>257</v>
      </c>
      <c r="C78" s="126" t="s">
        <v>309</v>
      </c>
      <c r="D78" s="127"/>
      <c r="E78" s="33">
        <v>200000</v>
      </c>
      <c r="F78" s="26"/>
      <c r="G78" s="42">
        <f t="shared" si="5"/>
        <v>200000</v>
      </c>
    </row>
    <row r="79" spans="1:7" ht="33.75">
      <c r="A79" s="31" t="s">
        <v>86</v>
      </c>
      <c r="B79" s="76" t="s">
        <v>258</v>
      </c>
      <c r="C79" s="126" t="s">
        <v>310</v>
      </c>
      <c r="D79" s="127"/>
      <c r="E79" s="33">
        <v>745000</v>
      </c>
      <c r="F79" s="33">
        <v>62102.11</v>
      </c>
      <c r="G79" s="55">
        <f t="shared" si="5"/>
        <v>682897.89</v>
      </c>
    </row>
    <row r="80" spans="1:7" ht="22.5">
      <c r="A80" s="25" t="s">
        <v>52</v>
      </c>
      <c r="B80" s="76" t="s">
        <v>259</v>
      </c>
      <c r="C80" s="124" t="s">
        <v>380</v>
      </c>
      <c r="D80" s="125"/>
      <c r="E80" s="33">
        <v>14210.76</v>
      </c>
      <c r="F80" s="33"/>
      <c r="G80" s="55">
        <f t="shared" si="5"/>
        <v>14210.76</v>
      </c>
    </row>
    <row r="81" spans="1:7" ht="12.75">
      <c r="A81" s="23" t="s">
        <v>50</v>
      </c>
      <c r="B81" s="76" t="s">
        <v>260</v>
      </c>
      <c r="C81" s="128" t="s">
        <v>381</v>
      </c>
      <c r="D81" s="129"/>
      <c r="E81" s="30">
        <f>E82+E88+E89</f>
        <v>34804229.35</v>
      </c>
      <c r="F81" s="30">
        <f>F82+F88+F89</f>
        <v>1083336.7</v>
      </c>
      <c r="G81" s="54">
        <f aca="true" t="shared" si="6" ref="G81:G98">E81-F81</f>
        <v>33720892.65</v>
      </c>
    </row>
    <row r="82" spans="1:7" ht="12.75">
      <c r="A82" s="23" t="s">
        <v>50</v>
      </c>
      <c r="B82" s="76" t="s">
        <v>261</v>
      </c>
      <c r="C82" s="128" t="s">
        <v>311</v>
      </c>
      <c r="D82" s="129"/>
      <c r="E82" s="24">
        <f>SUM(E83:E87)</f>
        <v>24832271</v>
      </c>
      <c r="F82" s="24">
        <f>SUM(F83:F87)</f>
        <v>1083336.7</v>
      </c>
      <c r="G82" s="54">
        <f t="shared" si="6"/>
        <v>23748934.3</v>
      </c>
    </row>
    <row r="83" spans="1:7" ht="12.75">
      <c r="A83" s="31" t="s">
        <v>41</v>
      </c>
      <c r="B83" s="76" t="s">
        <v>262</v>
      </c>
      <c r="C83" s="124" t="s">
        <v>312</v>
      </c>
      <c r="D83" s="125"/>
      <c r="E83" s="26">
        <v>3400000</v>
      </c>
      <c r="F83" s="33">
        <v>1083336.7</v>
      </c>
      <c r="G83" s="55">
        <f t="shared" si="6"/>
        <v>2316663.3</v>
      </c>
    </row>
    <row r="84" spans="1:7" ht="12.75">
      <c r="A84" s="25" t="s">
        <v>44</v>
      </c>
      <c r="B84" s="76" t="s">
        <v>263</v>
      </c>
      <c r="C84" s="126" t="s">
        <v>313</v>
      </c>
      <c r="D84" s="127"/>
      <c r="E84" s="26">
        <v>4539271</v>
      </c>
      <c r="F84" s="33"/>
      <c r="G84" s="55">
        <f>E84-F84</f>
        <v>4539271</v>
      </c>
    </row>
    <row r="85" spans="1:7" ht="12.75">
      <c r="A85" s="25" t="s">
        <v>45</v>
      </c>
      <c r="B85" s="76" t="s">
        <v>264</v>
      </c>
      <c r="C85" s="126" t="s">
        <v>314</v>
      </c>
      <c r="D85" s="127"/>
      <c r="E85" s="26">
        <v>7000000</v>
      </c>
      <c r="F85" s="33"/>
      <c r="G85" s="55">
        <f t="shared" si="6"/>
        <v>7000000</v>
      </c>
    </row>
    <row r="86" spans="1:7" ht="12.75">
      <c r="A86" s="25" t="s">
        <v>44</v>
      </c>
      <c r="B86" s="74" t="s">
        <v>265</v>
      </c>
      <c r="C86" s="126" t="s">
        <v>315</v>
      </c>
      <c r="D86" s="127"/>
      <c r="E86" s="33">
        <v>4893000</v>
      </c>
      <c r="F86" s="24"/>
      <c r="G86" s="55">
        <f>E86-F86</f>
        <v>4893000</v>
      </c>
    </row>
    <row r="87" spans="1:7" ht="12.75">
      <c r="A87" s="25" t="s">
        <v>44</v>
      </c>
      <c r="B87" s="74" t="s">
        <v>266</v>
      </c>
      <c r="C87" s="126" t="s">
        <v>397</v>
      </c>
      <c r="D87" s="127"/>
      <c r="E87" s="33">
        <v>5000000</v>
      </c>
      <c r="F87" s="24"/>
      <c r="G87" s="55">
        <f t="shared" si="6"/>
        <v>5000000</v>
      </c>
    </row>
    <row r="88" spans="1:7" ht="12.75">
      <c r="A88" s="25" t="s">
        <v>44</v>
      </c>
      <c r="B88" s="74" t="s">
        <v>267</v>
      </c>
      <c r="C88" s="126" t="s">
        <v>382</v>
      </c>
      <c r="D88" s="127"/>
      <c r="E88" s="33">
        <v>498597.92</v>
      </c>
      <c r="F88" s="24"/>
      <c r="G88" s="55">
        <f t="shared" si="6"/>
        <v>498597.92</v>
      </c>
    </row>
    <row r="89" spans="1:7" ht="12.75">
      <c r="A89" s="25" t="s">
        <v>44</v>
      </c>
      <c r="B89" s="74" t="s">
        <v>268</v>
      </c>
      <c r="C89" s="126" t="s">
        <v>383</v>
      </c>
      <c r="D89" s="127"/>
      <c r="E89" s="33">
        <v>9473360.43</v>
      </c>
      <c r="F89" s="24"/>
      <c r="G89" s="55">
        <f t="shared" si="6"/>
        <v>9473360.43</v>
      </c>
    </row>
    <row r="90" spans="1:7" ht="12.75">
      <c r="A90" s="23" t="s">
        <v>51</v>
      </c>
      <c r="B90" s="76" t="s">
        <v>269</v>
      </c>
      <c r="C90" s="128" t="s">
        <v>219</v>
      </c>
      <c r="D90" s="129"/>
      <c r="E90" s="24">
        <f>E91+E94</f>
        <v>11615944.86</v>
      </c>
      <c r="F90" s="24">
        <f>F91+F94</f>
        <v>1907264.46</v>
      </c>
      <c r="G90" s="42">
        <f>E90-F90</f>
        <v>9708680.399999999</v>
      </c>
    </row>
    <row r="91" spans="1:7" ht="15.75" customHeight="1">
      <c r="A91" s="56" t="s">
        <v>84</v>
      </c>
      <c r="B91" s="74" t="s">
        <v>270</v>
      </c>
      <c r="C91" s="130" t="s">
        <v>211</v>
      </c>
      <c r="D91" s="131"/>
      <c r="E91" s="57">
        <f>SUM(E92:E93)</f>
        <v>9515944.86</v>
      </c>
      <c r="F91" s="57">
        <f>SUM(F92:F93)</f>
        <v>1578874.27</v>
      </c>
      <c r="G91" s="54">
        <f t="shared" si="6"/>
        <v>7937070.59</v>
      </c>
    </row>
    <row r="92" spans="1:7" ht="12.75">
      <c r="A92" s="25" t="s">
        <v>87</v>
      </c>
      <c r="B92" s="74" t="s">
        <v>271</v>
      </c>
      <c r="C92" s="124" t="s">
        <v>201</v>
      </c>
      <c r="D92" s="125"/>
      <c r="E92" s="33">
        <v>3606578.21</v>
      </c>
      <c r="F92" s="26">
        <v>593979.83</v>
      </c>
      <c r="G92" s="42">
        <f t="shared" si="6"/>
        <v>3012598.38</v>
      </c>
    </row>
    <row r="93" spans="1:7" ht="12.75">
      <c r="A93" s="25" t="s">
        <v>44</v>
      </c>
      <c r="B93" s="76" t="s">
        <v>294</v>
      </c>
      <c r="C93" s="124" t="s">
        <v>200</v>
      </c>
      <c r="D93" s="125"/>
      <c r="E93" s="33">
        <v>5909366.65</v>
      </c>
      <c r="F93" s="26">
        <v>984894.44</v>
      </c>
      <c r="G93" s="55">
        <f t="shared" si="6"/>
        <v>4924472.210000001</v>
      </c>
    </row>
    <row r="94" spans="1:7" ht="12.75">
      <c r="A94" s="56" t="s">
        <v>83</v>
      </c>
      <c r="B94" s="76" t="s">
        <v>272</v>
      </c>
      <c r="C94" s="130" t="s">
        <v>316</v>
      </c>
      <c r="D94" s="131"/>
      <c r="E94" s="57">
        <f>SUM(E95:E97)</f>
        <v>2100000</v>
      </c>
      <c r="F94" s="57">
        <f>SUM(F95:F97)</f>
        <v>328390.19</v>
      </c>
      <c r="G94" s="54">
        <f>E94-F94</f>
        <v>1771609.81</v>
      </c>
    </row>
    <row r="95" spans="1:7" ht="12.75">
      <c r="A95" s="25" t="s">
        <v>40</v>
      </c>
      <c r="B95" s="76" t="s">
        <v>273</v>
      </c>
      <c r="C95" s="124" t="s">
        <v>317</v>
      </c>
      <c r="D95" s="125"/>
      <c r="E95" s="26">
        <v>1000000</v>
      </c>
      <c r="F95" s="26">
        <v>231599.42</v>
      </c>
      <c r="G95" s="42">
        <f>E95-F95</f>
        <v>768400.58</v>
      </c>
    </row>
    <row r="96" spans="1:7" ht="12.75">
      <c r="A96" s="25" t="s">
        <v>41</v>
      </c>
      <c r="B96" s="76" t="s">
        <v>297</v>
      </c>
      <c r="C96" s="124" t="s">
        <v>318</v>
      </c>
      <c r="D96" s="125"/>
      <c r="E96" s="26">
        <v>1000000</v>
      </c>
      <c r="F96" s="33">
        <v>86333.33</v>
      </c>
      <c r="G96" s="42">
        <f>E96-F96</f>
        <v>913666.67</v>
      </c>
    </row>
    <row r="97" spans="1:7" ht="12.75">
      <c r="A97" s="25" t="s">
        <v>45</v>
      </c>
      <c r="B97" s="74" t="s">
        <v>298</v>
      </c>
      <c r="C97" s="124" t="s">
        <v>319</v>
      </c>
      <c r="D97" s="125"/>
      <c r="E97" s="26">
        <v>100000</v>
      </c>
      <c r="F97" s="33">
        <v>10457.44</v>
      </c>
      <c r="G97" s="42">
        <f>E97-F97</f>
        <v>89542.56</v>
      </c>
    </row>
    <row r="98" spans="1:7" ht="22.5">
      <c r="A98" s="23" t="s">
        <v>125</v>
      </c>
      <c r="B98" s="75" t="s">
        <v>295</v>
      </c>
      <c r="C98" s="132" t="s">
        <v>218</v>
      </c>
      <c r="D98" s="133"/>
      <c r="E98" s="57">
        <f>E99</f>
        <v>28263700</v>
      </c>
      <c r="F98" s="57">
        <f>F99</f>
        <v>2500000</v>
      </c>
      <c r="G98" s="55">
        <f t="shared" si="6"/>
        <v>25763700</v>
      </c>
    </row>
    <row r="99" spans="1:7" ht="22.5">
      <c r="A99" s="25" t="s">
        <v>80</v>
      </c>
      <c r="B99" s="76" t="s">
        <v>280</v>
      </c>
      <c r="C99" s="126" t="s">
        <v>320</v>
      </c>
      <c r="D99" s="127"/>
      <c r="E99" s="26">
        <v>28263700</v>
      </c>
      <c r="F99" s="33">
        <v>2500000</v>
      </c>
      <c r="G99" s="55">
        <f aca="true" t="shared" si="7" ref="G99:G113">E99-F99</f>
        <v>25763700</v>
      </c>
    </row>
    <row r="100" spans="1:7" s="59" customFormat="1" ht="15" customHeight="1">
      <c r="A100" s="23" t="s">
        <v>61</v>
      </c>
      <c r="B100" s="75" t="s">
        <v>281</v>
      </c>
      <c r="C100" s="128" t="s">
        <v>217</v>
      </c>
      <c r="D100" s="129"/>
      <c r="E100" s="24">
        <f>E102+E101+E103</f>
        <v>9598200</v>
      </c>
      <c r="F100" s="24">
        <f>F102+F101+F103</f>
        <v>1180000</v>
      </c>
      <c r="G100" s="54">
        <f t="shared" si="7"/>
        <v>8418200</v>
      </c>
    </row>
    <row r="101" spans="1:7" s="59" customFormat="1" ht="22.5" customHeight="1">
      <c r="A101" s="25" t="s">
        <v>52</v>
      </c>
      <c r="B101" s="75" t="s">
        <v>384</v>
      </c>
      <c r="C101" s="124" t="s">
        <v>199</v>
      </c>
      <c r="D101" s="125"/>
      <c r="E101" s="26">
        <v>440000</v>
      </c>
      <c r="F101" s="26">
        <v>110000</v>
      </c>
      <c r="G101" s="42">
        <f t="shared" si="7"/>
        <v>330000</v>
      </c>
    </row>
    <row r="102" spans="1:7" s="59" customFormat="1" ht="26.25" customHeight="1">
      <c r="A102" s="25" t="s">
        <v>80</v>
      </c>
      <c r="B102" s="76" t="s">
        <v>385</v>
      </c>
      <c r="C102" s="124" t="s">
        <v>198</v>
      </c>
      <c r="D102" s="125"/>
      <c r="E102" s="33">
        <v>7592200</v>
      </c>
      <c r="F102" s="26">
        <v>1070000</v>
      </c>
      <c r="G102" s="42">
        <f t="shared" si="7"/>
        <v>6522200</v>
      </c>
    </row>
    <row r="103" spans="1:7" s="67" customFormat="1" ht="22.5">
      <c r="A103" s="25" t="s">
        <v>80</v>
      </c>
      <c r="B103" s="76" t="s">
        <v>386</v>
      </c>
      <c r="C103" s="124" t="s">
        <v>284</v>
      </c>
      <c r="D103" s="125"/>
      <c r="E103" s="33">
        <v>1566000</v>
      </c>
      <c r="F103" s="26"/>
      <c r="G103" s="55">
        <f t="shared" si="7"/>
        <v>1566000</v>
      </c>
    </row>
    <row r="104" spans="1:7" s="67" customFormat="1" ht="20.25" customHeight="1">
      <c r="A104" s="23" t="s">
        <v>91</v>
      </c>
      <c r="B104" s="76" t="s">
        <v>387</v>
      </c>
      <c r="C104" s="128" t="s">
        <v>216</v>
      </c>
      <c r="D104" s="129"/>
      <c r="E104" s="30">
        <f>E105+E107</f>
        <v>525000</v>
      </c>
      <c r="F104" s="30">
        <f>F105+F107</f>
        <v>39583</v>
      </c>
      <c r="G104" s="54">
        <f t="shared" si="7"/>
        <v>485417</v>
      </c>
    </row>
    <row r="105" spans="1:7" s="67" customFormat="1" ht="12.75" customHeight="1">
      <c r="A105" s="56" t="s">
        <v>92</v>
      </c>
      <c r="B105" s="76" t="s">
        <v>410</v>
      </c>
      <c r="C105" s="130" t="s">
        <v>212</v>
      </c>
      <c r="D105" s="131"/>
      <c r="E105" s="57">
        <f>E106</f>
        <v>225000</v>
      </c>
      <c r="F105" s="57">
        <f>F106</f>
        <v>18583</v>
      </c>
      <c r="G105" s="54">
        <f t="shared" si="7"/>
        <v>206417</v>
      </c>
    </row>
    <row r="106" spans="1:7" ht="22.5">
      <c r="A106" s="25" t="s">
        <v>94</v>
      </c>
      <c r="B106" s="76" t="s">
        <v>388</v>
      </c>
      <c r="C106" s="124" t="s">
        <v>372</v>
      </c>
      <c r="D106" s="125"/>
      <c r="E106" s="26">
        <v>225000</v>
      </c>
      <c r="F106" s="33">
        <v>18583</v>
      </c>
      <c r="G106" s="55">
        <f t="shared" si="7"/>
        <v>206417</v>
      </c>
    </row>
    <row r="107" spans="1:7" ht="12.75">
      <c r="A107" s="56" t="s">
        <v>93</v>
      </c>
      <c r="B107" s="76" t="s">
        <v>389</v>
      </c>
      <c r="C107" s="130" t="s">
        <v>215</v>
      </c>
      <c r="D107" s="131"/>
      <c r="E107" s="57">
        <f>E108</f>
        <v>300000</v>
      </c>
      <c r="F107" s="57">
        <f>F108</f>
        <v>21000</v>
      </c>
      <c r="G107" s="54">
        <f>E107-F107</f>
        <v>279000</v>
      </c>
    </row>
    <row r="108" spans="1:7" ht="12.75">
      <c r="A108" s="25" t="s">
        <v>88</v>
      </c>
      <c r="B108" s="76" t="s">
        <v>390</v>
      </c>
      <c r="C108" s="124" t="s">
        <v>197</v>
      </c>
      <c r="D108" s="125"/>
      <c r="E108" s="26">
        <v>300000</v>
      </c>
      <c r="F108" s="33">
        <v>21000</v>
      </c>
      <c r="G108" s="42">
        <f t="shared" si="7"/>
        <v>279000</v>
      </c>
    </row>
    <row r="109" spans="1:7" ht="22.5">
      <c r="A109" s="23" t="s">
        <v>76</v>
      </c>
      <c r="B109" s="76" t="s">
        <v>391</v>
      </c>
      <c r="C109" s="128" t="s">
        <v>214</v>
      </c>
      <c r="D109" s="129"/>
      <c r="E109" s="24">
        <f>E110+E111</f>
        <v>150000</v>
      </c>
      <c r="F109" s="33"/>
      <c r="G109" s="54">
        <f t="shared" si="7"/>
        <v>150000</v>
      </c>
    </row>
    <row r="110" spans="1:7" ht="12.75">
      <c r="A110" s="25" t="s">
        <v>43</v>
      </c>
      <c r="B110" s="76" t="s">
        <v>392</v>
      </c>
      <c r="C110" s="124" t="s">
        <v>196</v>
      </c>
      <c r="D110" s="125"/>
      <c r="E110" s="26">
        <v>100000</v>
      </c>
      <c r="F110" s="33"/>
      <c r="G110" s="42">
        <f>E110-F110</f>
        <v>100000</v>
      </c>
    </row>
    <row r="111" spans="1:7" ht="12.75">
      <c r="A111" s="88" t="s">
        <v>45</v>
      </c>
      <c r="B111" s="76" t="s">
        <v>393</v>
      </c>
      <c r="C111" s="124" t="s">
        <v>321</v>
      </c>
      <c r="D111" s="125"/>
      <c r="E111" s="26">
        <v>50000</v>
      </c>
      <c r="F111" s="57"/>
      <c r="G111" s="55">
        <f>E111-F111</f>
        <v>50000</v>
      </c>
    </row>
    <row r="112" spans="1:7" ht="22.5">
      <c r="A112" s="23" t="s">
        <v>90</v>
      </c>
      <c r="B112" s="76" t="s">
        <v>394</v>
      </c>
      <c r="C112" s="128" t="s">
        <v>213</v>
      </c>
      <c r="D112" s="129"/>
      <c r="E112" s="30">
        <f>E113</f>
        <v>2000000</v>
      </c>
      <c r="F112" s="30">
        <f>F113</f>
        <v>350000</v>
      </c>
      <c r="G112" s="54">
        <f t="shared" si="7"/>
        <v>1650000</v>
      </c>
    </row>
    <row r="113" spans="1:7" ht="22.5">
      <c r="A113" s="25" t="s">
        <v>80</v>
      </c>
      <c r="B113" s="75" t="s">
        <v>412</v>
      </c>
      <c r="C113" s="126" t="s">
        <v>195</v>
      </c>
      <c r="D113" s="127"/>
      <c r="E113" s="26">
        <v>2000000</v>
      </c>
      <c r="F113" s="33">
        <v>350000</v>
      </c>
      <c r="G113" s="55">
        <f t="shared" si="7"/>
        <v>1650000</v>
      </c>
    </row>
    <row r="114" spans="1:7" ht="12.75">
      <c r="A114" s="23" t="s">
        <v>53</v>
      </c>
      <c r="B114" s="23" t="s">
        <v>324</v>
      </c>
      <c r="C114" s="128" t="s">
        <v>31</v>
      </c>
      <c r="D114" s="129"/>
      <c r="E114" s="80">
        <f>'Доходы 1'!D19-Расходы1!E13</f>
        <v>-28766000.000000015</v>
      </c>
      <c r="F114" s="80">
        <f>'Доходы 1'!F19-Расходы1!F13</f>
        <v>-25138985.46000001</v>
      </c>
      <c r="G114" s="82"/>
    </row>
    <row r="115" ht="12.75">
      <c r="B115" s="81"/>
    </row>
    <row r="116" ht="12.75">
      <c r="B116" s="81"/>
    </row>
    <row r="117" ht="12.75">
      <c r="B117" s="81"/>
    </row>
  </sheetData>
  <sheetProtection/>
  <mergeCells count="109">
    <mergeCell ref="C43:D43"/>
    <mergeCell ref="C48:D48"/>
    <mergeCell ref="C94:D94"/>
    <mergeCell ref="C95:D95"/>
    <mergeCell ref="C96:D96"/>
    <mergeCell ref="C97:D97"/>
    <mergeCell ref="C105:D105"/>
    <mergeCell ref="C50:D50"/>
    <mergeCell ref="C51:D51"/>
    <mergeCell ref="C58:D58"/>
    <mergeCell ref="C52:D52"/>
    <mergeCell ref="C77:D77"/>
    <mergeCell ref="C73:D73"/>
    <mergeCell ref="C74:D74"/>
    <mergeCell ref="C66:D66"/>
    <mergeCell ref="C76:D76"/>
    <mergeCell ref="C68:D68"/>
    <mergeCell ref="C75:D75"/>
    <mergeCell ref="C114:D114"/>
    <mergeCell ref="C112:D112"/>
    <mergeCell ref="C87:D87"/>
    <mergeCell ref="C92:D92"/>
    <mergeCell ref="C90:D90"/>
    <mergeCell ref="C98:D98"/>
    <mergeCell ref="C99:D99"/>
    <mergeCell ref="C111:D111"/>
    <mergeCell ref="C107:D107"/>
    <mergeCell ref="C113:D113"/>
    <mergeCell ref="C55:D55"/>
    <mergeCell ref="C46:D46"/>
    <mergeCell ref="C71:D71"/>
    <mergeCell ref="C69:D69"/>
    <mergeCell ref="C60:D60"/>
    <mergeCell ref="C63:D63"/>
    <mergeCell ref="C47:D47"/>
    <mergeCell ref="C57:D57"/>
    <mergeCell ref="C56:D56"/>
    <mergeCell ref="C61:D61"/>
    <mergeCell ref="C25:D25"/>
    <mergeCell ref="C15:D15"/>
    <mergeCell ref="C31:D31"/>
    <mergeCell ref="C17:D17"/>
    <mergeCell ref="C27:D27"/>
    <mergeCell ref="C20:D20"/>
    <mergeCell ref="C30:D30"/>
    <mergeCell ref="C26:D26"/>
    <mergeCell ref="C22:D22"/>
    <mergeCell ref="A2:E2"/>
    <mergeCell ref="A4:A11"/>
    <mergeCell ref="C4:D11"/>
    <mergeCell ref="E4:E11"/>
    <mergeCell ref="C19:D19"/>
    <mergeCell ref="C18:D18"/>
    <mergeCell ref="C16:D16"/>
    <mergeCell ref="C39:D39"/>
    <mergeCell ref="G4:G9"/>
    <mergeCell ref="C12:D12"/>
    <mergeCell ref="C14:D14"/>
    <mergeCell ref="C13:D13"/>
    <mergeCell ref="F4:F9"/>
    <mergeCell ref="C24:D24"/>
    <mergeCell ref="C23:D23"/>
    <mergeCell ref="C36:D36"/>
    <mergeCell ref="C21:D21"/>
    <mergeCell ref="C34:D34"/>
    <mergeCell ref="C38:D38"/>
    <mergeCell ref="C35:D35"/>
    <mergeCell ref="C37:D37"/>
    <mergeCell ref="C28:D28"/>
    <mergeCell ref="C29:D29"/>
    <mergeCell ref="C32:D32"/>
    <mergeCell ref="C33:D33"/>
    <mergeCell ref="C42:D42"/>
    <mergeCell ref="C54:D54"/>
    <mergeCell ref="C40:D40"/>
    <mergeCell ref="C67:D67"/>
    <mergeCell ref="C70:D70"/>
    <mergeCell ref="C62:D62"/>
    <mergeCell ref="C44:D44"/>
    <mergeCell ref="C41:D41"/>
    <mergeCell ref="C49:D49"/>
    <mergeCell ref="C64:D64"/>
    <mergeCell ref="C45:D45"/>
    <mergeCell ref="C84:D84"/>
    <mergeCell ref="C100:D100"/>
    <mergeCell ref="C101:D101"/>
    <mergeCell ref="C86:D86"/>
    <mergeCell ref="C53:D53"/>
    <mergeCell ref="C59:D59"/>
    <mergeCell ref="C72:D72"/>
    <mergeCell ref="C83:D83"/>
    <mergeCell ref="C85:D85"/>
    <mergeCell ref="C108:D108"/>
    <mergeCell ref="C109:D109"/>
    <mergeCell ref="C103:D103"/>
    <mergeCell ref="C91:D91"/>
    <mergeCell ref="C88:D88"/>
    <mergeCell ref="C89:D89"/>
    <mergeCell ref="C102:D102"/>
    <mergeCell ref="C93:D93"/>
    <mergeCell ref="C110:D110"/>
    <mergeCell ref="C65:D65"/>
    <mergeCell ref="C80:D80"/>
    <mergeCell ref="C81:D81"/>
    <mergeCell ref="C106:D106"/>
    <mergeCell ref="C104:D104"/>
    <mergeCell ref="C82:D82"/>
    <mergeCell ref="C79:D79"/>
    <mergeCell ref="C78:D78"/>
  </mergeCells>
  <conditionalFormatting sqref="F14 E114:F114 G13:G21 G25:G41 G108:G109 G111:G113 G71 G61:G69 G87:G89 G91:G93 G98:G104 G106 G74 G76:G83 G52:G59 G44:G46">
    <cfRule type="cellIs" priority="94" dxfId="35" operator="equal" stopIfTrue="1">
      <formula>0</formula>
    </cfRule>
  </conditionalFormatting>
  <conditionalFormatting sqref="G22:G23">
    <cfRule type="cellIs" priority="34" dxfId="35" operator="equal" stopIfTrue="1">
      <formula>0</formula>
    </cfRule>
  </conditionalFormatting>
  <conditionalFormatting sqref="G24">
    <cfRule type="cellIs" priority="33" dxfId="35" operator="equal" stopIfTrue="1">
      <formula>0</formula>
    </cfRule>
  </conditionalFormatting>
  <conditionalFormatting sqref="G70">
    <cfRule type="cellIs" priority="32" dxfId="35" operator="equal" stopIfTrue="1">
      <formula>0</formula>
    </cfRule>
  </conditionalFormatting>
  <conditionalFormatting sqref="G47">
    <cfRule type="cellIs" priority="29" dxfId="35" operator="equal" stopIfTrue="1">
      <formula>0</formula>
    </cfRule>
  </conditionalFormatting>
  <conditionalFormatting sqref="G42">
    <cfRule type="cellIs" priority="28" dxfId="35" operator="equal" stopIfTrue="1">
      <formula>0</formula>
    </cfRule>
  </conditionalFormatting>
  <conditionalFormatting sqref="G84">
    <cfRule type="cellIs" priority="24" dxfId="35" operator="equal" stopIfTrue="1">
      <formula>0</formula>
    </cfRule>
  </conditionalFormatting>
  <conditionalFormatting sqref="G72">
    <cfRule type="cellIs" priority="23" dxfId="35" operator="equal" stopIfTrue="1">
      <formula>0</formula>
    </cfRule>
  </conditionalFormatting>
  <conditionalFormatting sqref="G60">
    <cfRule type="cellIs" priority="21" dxfId="35" operator="equal" stopIfTrue="1">
      <formula>0</formula>
    </cfRule>
  </conditionalFormatting>
  <conditionalFormatting sqref="G107">
    <cfRule type="cellIs" priority="20" dxfId="35" operator="equal" stopIfTrue="1">
      <formula>0</formula>
    </cfRule>
  </conditionalFormatting>
  <conditionalFormatting sqref="G85">
    <cfRule type="cellIs" priority="19" dxfId="35" operator="equal" stopIfTrue="1">
      <formula>0</formula>
    </cfRule>
  </conditionalFormatting>
  <conditionalFormatting sqref="G110">
    <cfRule type="cellIs" priority="18" dxfId="35" operator="equal" stopIfTrue="1">
      <formula>0</formula>
    </cfRule>
  </conditionalFormatting>
  <conditionalFormatting sqref="G73">
    <cfRule type="cellIs" priority="17" dxfId="35" operator="equal" stopIfTrue="1">
      <formula>0</formula>
    </cfRule>
  </conditionalFormatting>
  <conditionalFormatting sqref="G90">
    <cfRule type="cellIs" priority="16" dxfId="35" operator="equal" stopIfTrue="1">
      <formula>0</formula>
    </cfRule>
  </conditionalFormatting>
  <conditionalFormatting sqref="G49:G51">
    <cfRule type="cellIs" priority="9" dxfId="35" operator="equal" stopIfTrue="1">
      <formula>0</formula>
    </cfRule>
  </conditionalFormatting>
  <conditionalFormatting sqref="G86">
    <cfRule type="cellIs" priority="8" dxfId="35" operator="equal" stopIfTrue="1">
      <formula>0</formula>
    </cfRule>
  </conditionalFormatting>
  <conditionalFormatting sqref="G48">
    <cfRule type="cellIs" priority="7" dxfId="35" operator="equal" stopIfTrue="1">
      <formula>0</formula>
    </cfRule>
  </conditionalFormatting>
  <conditionalFormatting sqref="G95:G97">
    <cfRule type="cellIs" priority="6" dxfId="35" operator="equal" stopIfTrue="1">
      <formula>0</formula>
    </cfRule>
  </conditionalFormatting>
  <conditionalFormatting sqref="G94">
    <cfRule type="cellIs" priority="5" dxfId="35" operator="equal" stopIfTrue="1">
      <formula>0</formula>
    </cfRule>
  </conditionalFormatting>
  <conditionalFormatting sqref="G105">
    <cfRule type="cellIs" priority="4" dxfId="35" operator="equal" stopIfTrue="1">
      <formula>0</formula>
    </cfRule>
  </conditionalFormatting>
  <conditionalFormatting sqref="G75">
    <cfRule type="cellIs" priority="3" dxfId="35" operator="equal" stopIfTrue="1">
      <formula>0</formula>
    </cfRule>
  </conditionalFormatting>
  <conditionalFormatting sqref="G43">
    <cfRule type="cellIs" priority="1" dxfId="35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zoomScalePageLayoutView="0" workbookViewId="0" topLeftCell="A1">
      <selection activeCell="A31" sqref="A31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3" t="s">
        <v>17</v>
      </c>
      <c r="B1" s="153"/>
      <c r="C1" s="153"/>
      <c r="D1" s="153"/>
      <c r="E1" s="153"/>
      <c r="F1" s="153"/>
    </row>
    <row r="2" spans="1:6" ht="12.75" customHeight="1">
      <c r="A2" s="138" t="s">
        <v>163</v>
      </c>
      <c r="B2" s="138"/>
      <c r="C2" s="138"/>
      <c r="D2" s="138"/>
      <c r="E2" s="138"/>
      <c r="F2" s="13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9</v>
      </c>
      <c r="C4" s="121" t="s">
        <v>23</v>
      </c>
      <c r="D4" s="105" t="s">
        <v>15</v>
      </c>
      <c r="E4" s="105" t="s">
        <v>10</v>
      </c>
      <c r="F4" s="102" t="s">
        <v>13</v>
      </c>
    </row>
    <row r="5" spans="1:6" ht="4.5" customHeight="1">
      <c r="A5" s="119"/>
      <c r="B5" s="122"/>
      <c r="C5" s="122"/>
      <c r="D5" s="106"/>
      <c r="E5" s="106"/>
      <c r="F5" s="103"/>
    </row>
    <row r="6" spans="1:6" ht="6" customHeight="1">
      <c r="A6" s="119"/>
      <c r="B6" s="122"/>
      <c r="C6" s="122"/>
      <c r="D6" s="106"/>
      <c r="E6" s="106"/>
      <c r="F6" s="103"/>
    </row>
    <row r="7" spans="1:6" ht="4.5" customHeight="1">
      <c r="A7" s="119"/>
      <c r="B7" s="122"/>
      <c r="C7" s="122"/>
      <c r="D7" s="106"/>
      <c r="E7" s="106"/>
      <c r="F7" s="103"/>
    </row>
    <row r="8" spans="1:6" ht="6" customHeight="1">
      <c r="A8" s="119"/>
      <c r="B8" s="122"/>
      <c r="C8" s="122"/>
      <c r="D8" s="106"/>
      <c r="E8" s="106"/>
      <c r="F8" s="103"/>
    </row>
    <row r="9" spans="1:6" ht="6" customHeight="1">
      <c r="A9" s="119"/>
      <c r="B9" s="122"/>
      <c r="C9" s="122"/>
      <c r="D9" s="106"/>
      <c r="E9" s="106"/>
      <c r="F9" s="103"/>
    </row>
    <row r="10" spans="1:6" ht="18" customHeight="1">
      <c r="A10" s="120"/>
      <c r="B10" s="123"/>
      <c r="C10" s="123"/>
      <c r="D10" s="107"/>
      <c r="E10" s="107"/>
      <c r="F10" s="104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7" t="s">
        <v>161</v>
      </c>
      <c r="B12" s="32" t="s">
        <v>54</v>
      </c>
      <c r="C12" s="32" t="s">
        <v>31</v>
      </c>
      <c r="D12" s="33">
        <f>D19</f>
        <v>28766000.000000015</v>
      </c>
      <c r="E12" s="33">
        <f>E19</f>
        <v>25138985.46</v>
      </c>
      <c r="F12" s="33">
        <f>D12-E12</f>
        <v>3627014.540000014</v>
      </c>
    </row>
    <row r="13" spans="1:6" ht="35.25" customHeight="1">
      <c r="A13" s="31" t="s">
        <v>167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160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7" t="s">
        <v>162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160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8" t="s">
        <v>57</v>
      </c>
      <c r="B19" s="32" t="s">
        <v>58</v>
      </c>
      <c r="C19" s="29" t="s">
        <v>30</v>
      </c>
      <c r="D19" s="33">
        <f>D20+D22</f>
        <v>28766000.000000015</v>
      </c>
      <c r="E19" s="33">
        <f>E20+E22</f>
        <v>25138985.46</v>
      </c>
      <c r="F19" s="33"/>
    </row>
    <row r="20" spans="1:6" ht="12.75">
      <c r="A20" s="159" t="s">
        <v>165</v>
      </c>
      <c r="B20" s="151" t="s">
        <v>59</v>
      </c>
      <c r="C20" s="151" t="s">
        <v>63</v>
      </c>
      <c r="D20" s="155">
        <f>-'Доходы 1'!D19:E19</f>
        <v>-124286875.48</v>
      </c>
      <c r="E20" s="155">
        <v>-10189040.68</v>
      </c>
      <c r="F20" s="157" t="s">
        <v>31</v>
      </c>
    </row>
    <row r="21" spans="1:6" ht="12.75" customHeight="1">
      <c r="A21" s="160"/>
      <c r="B21" s="152"/>
      <c r="C21" s="152"/>
      <c r="D21" s="156"/>
      <c r="E21" s="156"/>
      <c r="F21" s="158"/>
    </row>
    <row r="22" spans="1:6" ht="12.75" customHeight="1">
      <c r="A22" s="159" t="s">
        <v>164</v>
      </c>
      <c r="B22" s="151" t="s">
        <v>60</v>
      </c>
      <c r="C22" s="151" t="s">
        <v>62</v>
      </c>
      <c r="D22" s="155">
        <f>Расходы1!E13</f>
        <v>153052875.48000002</v>
      </c>
      <c r="E22" s="155">
        <v>35328026.14</v>
      </c>
      <c r="F22" s="157" t="s">
        <v>31</v>
      </c>
    </row>
    <row r="23" spans="1:6" ht="12.75" customHeight="1">
      <c r="A23" s="160"/>
      <c r="B23" s="152"/>
      <c r="C23" s="152"/>
      <c r="D23" s="156"/>
      <c r="E23" s="156"/>
      <c r="F23" s="158"/>
    </row>
    <row r="26" ht="12.75">
      <c r="A26" s="61"/>
    </row>
    <row r="27" ht="12.75">
      <c r="A27" s="62"/>
    </row>
    <row r="28" spans="1:5" ht="12.75">
      <c r="A28" s="63" t="s">
        <v>95</v>
      </c>
      <c r="B28" s="63"/>
      <c r="C28" s="66"/>
      <c r="D28" s="63"/>
      <c r="E28" s="66" t="s">
        <v>96</v>
      </c>
    </row>
    <row r="29" spans="1:5" ht="12.75">
      <c r="A29" s="150" t="s">
        <v>101</v>
      </c>
      <c r="B29" s="150"/>
      <c r="C29" s="150"/>
      <c r="D29" s="150"/>
      <c r="E29" s="64" t="s">
        <v>97</v>
      </c>
    </row>
    <row r="30" spans="1:5" ht="12.75">
      <c r="A30" s="63" t="s">
        <v>166</v>
      </c>
      <c r="B30" s="154"/>
      <c r="C30" s="148"/>
      <c r="D30" s="154"/>
      <c r="E30" s="148" t="s">
        <v>100</v>
      </c>
    </row>
    <row r="31" spans="1:5" ht="12.75">
      <c r="A31" s="63" t="s">
        <v>98</v>
      </c>
      <c r="B31" s="154"/>
      <c r="C31" s="149"/>
      <c r="D31" s="154"/>
      <c r="E31" s="149"/>
    </row>
    <row r="32" spans="1:5" ht="12.75">
      <c r="A32" s="150" t="s">
        <v>102</v>
      </c>
      <c r="B32" s="150"/>
      <c r="C32" s="150"/>
      <c r="D32" s="150"/>
      <c r="E32" s="64" t="s">
        <v>97</v>
      </c>
    </row>
    <row r="33" spans="1:5" ht="12.75">
      <c r="A33" s="63" t="s">
        <v>99</v>
      </c>
      <c r="B33" s="63"/>
      <c r="C33" s="66"/>
      <c r="D33" s="63"/>
      <c r="E33" s="66" t="s">
        <v>100</v>
      </c>
    </row>
    <row r="34" spans="1:5" ht="12.75">
      <c r="A34" s="150" t="s">
        <v>103</v>
      </c>
      <c r="B34" s="150"/>
      <c r="C34" s="150"/>
      <c r="D34" s="150"/>
      <c r="E34" s="64" t="s">
        <v>97</v>
      </c>
    </row>
    <row r="35" spans="1:5" ht="12.75">
      <c r="A35" s="64"/>
      <c r="B35" s="64"/>
      <c r="C35" s="64"/>
      <c r="D35" s="64"/>
      <c r="E35" s="64"/>
    </row>
    <row r="36" spans="1:5" ht="12.75">
      <c r="A36" s="65" t="s">
        <v>396</v>
      </c>
      <c r="B36" s="64"/>
      <c r="C36" s="64"/>
      <c r="D36" s="64"/>
      <c r="E36" s="64"/>
    </row>
  </sheetData>
  <sheetProtection/>
  <mergeCells count="27"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  <mergeCell ref="E4:E10"/>
    <mergeCell ref="B22:B23"/>
    <mergeCell ref="A34:D34"/>
    <mergeCell ref="A29:D29"/>
    <mergeCell ref="B30:B31"/>
    <mergeCell ref="C30:C31"/>
    <mergeCell ref="D30:D31"/>
    <mergeCell ref="E22:E23"/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</mergeCells>
  <conditionalFormatting sqref="F19:F20 F22 E12:F18">
    <cfRule type="cellIs" priority="2" dxfId="35" operator="equal" stopIfTrue="1">
      <formula>0</formula>
    </cfRule>
  </conditionalFormatting>
  <conditionalFormatting sqref="E22">
    <cfRule type="cellIs" priority="1" dxfId="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2015-03-04T13:43:01Z</cp:lastPrinted>
  <dcterms:created xsi:type="dcterms:W3CDTF">1999-06-18T11:49:53Z</dcterms:created>
  <dcterms:modified xsi:type="dcterms:W3CDTF">2015-03-04T13:48:28Z</dcterms:modified>
  <cp:category/>
  <cp:version/>
  <cp:contentType/>
  <cp:contentStatus/>
</cp:coreProperties>
</file>